
<file path=[Content_Types].xml><?xml version="1.0" encoding="utf-8"?>
<Types xmlns="http://schemas.openxmlformats.org/package/2006/content-types">
  <Override PartName="/xl/worksheets/sheet9.xml" ContentType="application/vnd.openxmlformats-officedocument.spreadsheetml.worksheet+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9.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drawings/drawing2.xml" ContentType="application/vnd.openxmlformats-officedocument.drawing+xml"/>
  <Override PartName="/xl/drawings/drawing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22.xml" ContentType="application/vnd.openxmlformats-officedocument.spreadsheetml.externalLink+xml"/>
  <Override PartName="/xl/drawings/drawing1.xml" ContentType="application/vnd.openxmlformats-officedocument.drawing+xml"/>
  <Override PartName="/docProps/custom.xml" ContentType="application/vnd.openxmlformats-officedocument.custom-properties+xml"/>
  <Override PartName="/xl/worksheets/sheet1.xml" ContentType="application/vnd.openxmlformats-officedocument.spreadsheetml.worksheet+xml"/>
  <Override PartName="/xl/externalLinks/externalLink1.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calcChain.xml" ContentType="application/vnd.openxmlformats-officedocument.spreadsheetml.calcChain+xml"/>
  <Override PartName="/xl/externalLinks/externalLink10.xml" ContentType="application/vnd.openxmlformats-officedocument.spreadsheetml.externalLink+xml"/>
  <Override PartName="/xl/sharedStrings.xml" ContentType="application/vnd.openxmlformats-officedocument.spreadsheetml.sharedStrings+xml"/>
  <Override PartName="/docProps/core.xml" ContentType="application/vnd.openxmlformats-package.core-properties+xml"/>
  <Default Extension="png" ContentType="image/png"/>
  <Default Extension="bin" ContentType="application/vnd.openxmlformats-officedocument.spreadsheetml.printerSettings"/>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4" lowestEdited="5" rupBuild="4506"/>
  <workbookPr/>
  <bookViews>
    <workbookView xWindow="0" yWindow="0" windowWidth="15255" windowHeight="8520" tabRatio="647" activeTab="1"/>
  </bookViews>
  <sheets>
    <sheet name="工资表编制细则" sheetId="1" r:id="rId1"/>
    <sheet name="7月  " sheetId="47" r:id="rId2"/>
    <sheet name="7月   (2)" sheetId="50" r:id="rId3"/>
    <sheet name="人事资料" sheetId="26" r:id="rId4"/>
    <sheet name="全年业绩明细" sheetId="10" state="hidden" r:id="rId5"/>
    <sheet name="级别对照表" sheetId="14" state="hidden" r:id="rId6"/>
    <sheet name="Sheet1" sheetId="15" state="hidden" r:id="rId7"/>
    <sheet name="Sheet3" sheetId="28" state="hidden" r:id="rId8"/>
    <sheet name="表一" sheetId="48" r:id="rId9"/>
    <sheet name="表二" sheetId="49" r:id="rId10"/>
    <sheet name="额度计算表" sheetId="51" r:id="rId11"/>
  </sheets>
  <externalReferences>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s>
  <definedNames>
    <definedName name="_Fill" localSheetId="1" hidden="1">[1]eqpmad2!#REF!</definedName>
    <definedName name="_Fill" localSheetId="2" hidden="1">[1]eqpmad2!#REF!</definedName>
    <definedName name="_Fill" localSheetId="0" hidden="1">[1]eqpmad2!#REF!</definedName>
    <definedName name="_Fill" localSheetId="3" hidden="1">[2]eqpmad2!#REF!</definedName>
    <definedName name="_Fill" hidden="1">[1]eqpmad2!#REF!</definedName>
    <definedName name="HWSheet">1</definedName>
    <definedName name="Module.Prix_SMC" localSheetId="0">工资表编制细则!Module.Prix_SMC</definedName>
    <definedName name="Module.Prix_SMC" localSheetId="3">人事资料!Module.Prix_SMC</definedName>
    <definedName name="Module.Prix_SMC">#N/A</definedName>
    <definedName name="POS机银行" localSheetId="1">OFFSET([3]基础信息!$A$1,MATCH([3]本月!$B1,分校,0),1,,COUNTA(OFFSET([3]基础信息!$B$1:$H$1,MATCH([3]本月!$B1,分校,0),)))</definedName>
    <definedName name="POS机银行" localSheetId="2">OFFSET([3]基础信息!$A$1,MATCH([3]本月!$B1,[0]!分校,0),1,,COUNTA(OFFSET([3]基础信息!$B$1:$H$1,MATCH([3]本月!$B1,[0]!分校,0),)))</definedName>
    <definedName name="POS机银行" localSheetId="0">OFFSET([3]基础信息!$A$1,MATCH([3]本月!$B1,分校,0),1,,COUNTA(OFFSET([3]基础信息!$B$1:$H$1,MATCH([3]本月!$B1,分校,0),)))</definedName>
    <definedName name="POS机银行" localSheetId="3">OFFSET([4]基础信息!$A$1,MATCH([4]本月!$B1,人事资料!分校,0),1,,COUNTA(OFFSET([4]基础信息!$B$1:$H$1,MATCH([4]本月!$B1,人事资料!分校,0),)))</definedName>
    <definedName name="POS机银行">OFFSET([3]基础信息!$A$1,MATCH([3]本月!$B1,分校,0),1,,COUNTA(OFFSET([3]基础信息!$B$1:$H$1,MATCH([3]本月!$B1,分校,0),)))</definedName>
    <definedName name="班型" localSheetId="1">[5]教务基础信息!$G$1:$G$14</definedName>
    <definedName name="班型" localSheetId="2">[5]教务基础信息!$G$1:$G$14</definedName>
    <definedName name="班型">[6]教务基础信息!$G$1:$G$14</definedName>
    <definedName name="部门" localSheetId="1">[7]基础信息!$E$1:$E$10</definedName>
    <definedName name="部门" localSheetId="2">[7]基础信息!$E$1:$E$10</definedName>
    <definedName name="部门" localSheetId="3">[8]基础信息!$E$1:$E$10</definedName>
    <definedName name="部门">[9]基础信息!$E$1:$E$10</definedName>
    <definedName name="对象" localSheetId="1">[3]基础信息!$K$2:$K$27</definedName>
    <definedName name="对象" localSheetId="2">[3]基础信息!$K$2:$K$27</definedName>
    <definedName name="对象" localSheetId="3">[4]基础信息!$K$2:$K$27</definedName>
    <definedName name="对象">[3]基础信息!$K$2:$K$27</definedName>
    <definedName name="二级部门" localSheetId="1">[1]基础资料!$C$18:$I$18</definedName>
    <definedName name="二级部门" localSheetId="2">[1]基础资料!$C$18:$I$18</definedName>
    <definedName name="二级部门">[1]基础资料!$C$18:$I$18</definedName>
    <definedName name="分校" localSheetId="1">[7]基础信息!$D$2:$D$14</definedName>
    <definedName name="分校" localSheetId="2">[7]基础信息!$D$2:$D$14</definedName>
    <definedName name="分校" localSheetId="3">[8]基础信息!$D$2:$D$14</definedName>
    <definedName name="分校">[9]基础信息!$D$2:$D$14</definedName>
    <definedName name="分校名称" localSheetId="1">[1]基础资料!$C$2:$P$2</definedName>
    <definedName name="分校名称" localSheetId="2">[1]基础资料!$C$2:$P$2</definedName>
    <definedName name="分校名称" localSheetId="0">[10]基础资料!$C$2:$P$2</definedName>
    <definedName name="分校名称" localSheetId="3">[11]基础资料!$C$2:$P$2</definedName>
    <definedName name="分校名称">[1]基础资料!$C$2:$P$2</definedName>
    <definedName name="岗位" localSheetId="1">#REF!</definedName>
    <definedName name="岗位" localSheetId="2">#REF!</definedName>
    <definedName name="岗位">#REF!</definedName>
    <definedName name="岗位级别" localSheetId="1">[1]基础资料!$C$20:$V$20</definedName>
    <definedName name="岗位级别" localSheetId="2">[1]基础资料!$C$20:$V$20</definedName>
    <definedName name="岗位级别">[1]基础资料!$C$20:$V$20</definedName>
    <definedName name="岗位类型" localSheetId="1">[1]基础资料!$B$22:$B$23</definedName>
    <definedName name="岗位类型" localSheetId="2">[1]基础资料!$B$22:$B$23</definedName>
    <definedName name="岗位类型">[1]基础资料!$B$22:$B$23</definedName>
    <definedName name="工作地点" localSheetId="1">[7]基础信息!$G$2:$G$6</definedName>
    <definedName name="工作地点" localSheetId="2">[7]基础信息!$G$2:$G$6</definedName>
    <definedName name="工作地点" localSheetId="3">[8]基础信息!$G$2:$G$6</definedName>
    <definedName name="工作地点">[9]基础信息!$G$2:$G$6</definedName>
    <definedName name="工作地方" localSheetId="1">[12]基础信息!$G$2:$G$6</definedName>
    <definedName name="工作地方" localSheetId="2">[12]基础信息!$G$2:$G$6</definedName>
    <definedName name="工作地方">[13]基础信息!$G$2:$G$6</definedName>
    <definedName name="公司名称" localSheetId="1">[14]基础信息!$A$2:$A$13</definedName>
    <definedName name="公司名称" localSheetId="2">[14]基础信息!$A$2:$A$13</definedName>
    <definedName name="公司名称" localSheetId="3">[15]基础信息!$A$2:$A$13</definedName>
    <definedName name="公司名称">[16]基础信息!$A$2:$A$13</definedName>
    <definedName name="教师课时费级别" localSheetId="1">[1]基础资料!$B$27:$B$37</definedName>
    <definedName name="教师课时费级别" localSheetId="2">[1]基础资料!$B$27:$B$37</definedName>
    <definedName name="教师课时费级别">[1]基础资料!$B$27:$B$37</definedName>
    <definedName name="阶段" localSheetId="1">[5]收费基础信息!$S$2:$S$4</definedName>
    <definedName name="阶段" localSheetId="2">[5]收费基础信息!$S$2:$S$4</definedName>
    <definedName name="阶段">[6]收费基础信息!$S$2:$S$4</definedName>
    <definedName name="结算类型" localSheetId="1">[5]收费基础信息!$M$2:$M$12</definedName>
    <definedName name="结算类型" localSheetId="2">[5]收费基础信息!$M$2:$M$12</definedName>
    <definedName name="结算类型">[6]收费基础信息!$M$2:$M$12</definedName>
    <definedName name="就读学校年级" localSheetId="1">[5]教务基础信息!$H$2:$H$18</definedName>
    <definedName name="就读学校年级" localSheetId="2">[5]教务基础信息!$H$2:$H$18</definedName>
    <definedName name="就读学校年级">[6]教务基础信息!$H$2:$H$18</definedName>
    <definedName name="课前后" localSheetId="1">[17]基础信息!$G$2:$G$3</definedName>
    <definedName name="课前后" localSheetId="2">[17]基础信息!$G$2:$G$3</definedName>
    <definedName name="课前后" localSheetId="3">[18]基础信息!$G$2:$G$3</definedName>
    <definedName name="课前后">[19]基础信息!$G$2:$G$3</definedName>
    <definedName name="年级" localSheetId="1">[3]基础信息!$A$77:$A$79</definedName>
    <definedName name="年级" localSheetId="2">[3]基础信息!$A$77:$A$79</definedName>
    <definedName name="年级" localSheetId="3">[4]基础信息!$A$77:$A$79</definedName>
    <definedName name="年级">[3]基础信息!$A$77:$A$79</definedName>
    <definedName name="培训师级别" localSheetId="1">[1]基础资料!$C$19:$F$19</definedName>
    <definedName name="培训师级别" localSheetId="2">[1]基础资料!$C$19:$F$19</definedName>
    <definedName name="培训师级别">[1]基础资料!$C$19:$F$19</definedName>
    <definedName name="期数" localSheetId="1">[5]收费基础信息!$L$1:$L$14</definedName>
    <definedName name="期数" localSheetId="2">[5]收费基础信息!$L$1:$L$14</definedName>
    <definedName name="期数">[6]收费基础信息!$L$1:$L$14</definedName>
    <definedName name="区域" localSheetId="1">[3]基础信息!$A$73:$A$75</definedName>
    <definedName name="区域" localSheetId="2">[3]基础信息!$A$73:$A$75</definedName>
    <definedName name="区域" localSheetId="3">[4]基础信息!$A$73:$A$75</definedName>
    <definedName name="区域">[3]基础信息!$A$73:$A$75</definedName>
    <definedName name="人数减少类型" localSheetId="1">[5]教务基础信息!$N$2:$N$8</definedName>
    <definedName name="人数减少类型" localSheetId="2">[5]教务基础信息!$N$2:$N$8</definedName>
    <definedName name="人数减少类型">[6]教务基础信息!$N$2:$N$8</definedName>
    <definedName name="人数新增类型" localSheetId="1">[5]教务基础信息!$M$2:$M$4</definedName>
    <definedName name="人数新增类型" localSheetId="2">[5]教务基础信息!$M$2:$M$4</definedName>
    <definedName name="人数新增类型">[6]教务基础信息!$M$2:$M$4</definedName>
    <definedName name="上课教室" localSheetId="1">[5]教务基础信息!$B$2:$B$30</definedName>
    <definedName name="上课教室" localSheetId="2">[5]教务基础信息!$B$2:$B$30</definedName>
    <definedName name="上课教室">[6]教务基础信息!$B$2:$B$30</definedName>
    <definedName name="上课时段" localSheetId="1">[3]基础信息!$L$2:$L$51</definedName>
    <definedName name="上课时段" localSheetId="2">[3]基础信息!$L$2:$L$51</definedName>
    <definedName name="上课时段" localSheetId="3">[4]基础信息!$L$2:$L$51</definedName>
    <definedName name="上课时段">[3]基础信息!$L$2:$L$51</definedName>
    <definedName name="上课时段1" localSheetId="1">[5]教务基础信息!$K$2:$K$50</definedName>
    <definedName name="上课时段1" localSheetId="2">[5]教务基础信息!$K$2:$K$50</definedName>
    <definedName name="上课时段1">[6]教务基础信息!$K$2:$K$50</definedName>
    <definedName name="上课时间" localSheetId="1">[5]教务基础信息!$A$2:$A$22</definedName>
    <definedName name="上课时间" localSheetId="2">[5]教务基础信息!$A$2:$A$22</definedName>
    <definedName name="上课时间">[6]教务基础信息!$A$2:$A$22</definedName>
    <definedName name="上课时长" localSheetId="1">[5]教务基础信息!$L$2:$L$7</definedName>
    <definedName name="上课时长" localSheetId="2">[5]教务基础信息!$L$2:$L$7</definedName>
    <definedName name="上课时长">[6]教务基础信息!$L$2:$L$7</definedName>
    <definedName name="上课小时" localSheetId="1">[3]基础信息!$M$2:$M$7</definedName>
    <definedName name="上课小时" localSheetId="2">[3]基础信息!$M$2:$M$7</definedName>
    <definedName name="上课小时" localSheetId="3">[4]基础信息!$M$2:$M$7</definedName>
    <definedName name="上课小时">[3]基础信息!$M$2:$M$7</definedName>
    <definedName name="社保" localSheetId="1">[1]基础信息!$E$1:$E$13</definedName>
    <definedName name="社保" localSheetId="2">[1]基础信息!$E$1:$E$13</definedName>
    <definedName name="社保">[1]基础信息!$E$1:$E$13</definedName>
    <definedName name="是否" localSheetId="1">[7]基础信息!$B$2:$B$3</definedName>
    <definedName name="是否" localSheetId="2">[7]基础信息!$B$2:$B$3</definedName>
    <definedName name="是否" localSheetId="3">[8]基础信息!$B$2:$B$3</definedName>
    <definedName name="是否">[9]基础信息!$B$2:$B$3</definedName>
    <definedName name="收费类别" localSheetId="1">[5]收费基础信息!$P$2:$P$13</definedName>
    <definedName name="收费类别" localSheetId="2">[5]收费基础信息!$P$2:$P$13</definedName>
    <definedName name="收费类别">[6]收费基础信息!$P$2:$P$13</definedName>
    <definedName name="收费项目" localSheetId="1">[5]收费基础信息!$Q$1:$Q$9</definedName>
    <definedName name="收费项目" localSheetId="2">[5]收费基础信息!$Q$1:$Q$9</definedName>
    <definedName name="收费项目">[6]收费基础信息!$Q$1:$Q$9</definedName>
    <definedName name="收款方式" localSheetId="1">[3]基础信息!$A$23:$A$25</definedName>
    <definedName name="收款方式" localSheetId="2">[3]基础信息!$A$23:$A$25</definedName>
    <definedName name="收款方式" localSheetId="3">[4]基础信息!$A$23:$A$25</definedName>
    <definedName name="收款方式">[3]基础信息!$A$23:$A$25</definedName>
    <definedName name="树童年级" localSheetId="1">[5]教务基础信息!$F$2:$F$30</definedName>
    <definedName name="树童年级" localSheetId="2">[5]教务基础信息!$F$2:$F$30</definedName>
    <definedName name="树童年级">[6]教务基础信息!$F$2:$F$30</definedName>
    <definedName name="所在年级" localSheetId="1">[20]基础信息!$A$92:$A$142</definedName>
    <definedName name="所在年级" localSheetId="2">[20]基础信息!$A$92:$A$142</definedName>
    <definedName name="所在年级" localSheetId="3">[21]基础信息!$A$92:$A$142</definedName>
    <definedName name="所在年级">[22]基础信息!$A$92:$A$142</definedName>
    <definedName name="退费类型" localSheetId="1">[5]教务基础信息!$I$1:$I$11</definedName>
    <definedName name="退费类型" localSheetId="2">[5]教务基础信息!$I$1:$I$11</definedName>
    <definedName name="退费类型">[6]教务基础信息!$I$1:$I$11</definedName>
    <definedName name="新生" localSheetId="1">[5]收费基础信息!$O$2:$O$4</definedName>
    <definedName name="新生" localSheetId="2">[5]收费基础信息!$O$2:$O$4</definedName>
    <definedName name="新生">[6]收费基础信息!$O$2:$O$4</definedName>
    <definedName name="性别" localSheetId="1">#REF!</definedName>
    <definedName name="性别" localSheetId="2">#REF!</definedName>
    <definedName name="性别">#REF!</definedName>
    <definedName name="学生类型" localSheetId="1">[3]基础信息!$A$93:$A$94</definedName>
    <definedName name="学生类型" localSheetId="2">[3]基础信息!$A$93:$A$94</definedName>
    <definedName name="学生类型" localSheetId="3">[4]基础信息!$A$93:$A$94</definedName>
    <definedName name="学生类型">[3]基础信息!$A$93:$A$94</definedName>
    <definedName name="业绩部门" localSheetId="1">[3]基础信息!$A$163:$A$164</definedName>
    <definedName name="业绩部门" localSheetId="2">[3]基础信息!$A$163:$A$164</definedName>
    <definedName name="业绩部门" localSheetId="3">[4]基础信息!$A$163:$A$164</definedName>
    <definedName name="业绩部门">[3]基础信息!$A$163:$A$164</definedName>
    <definedName name="一级部门" localSheetId="1">[1]基础资料!$C$3:$L$3</definedName>
    <definedName name="一级部门" localSheetId="2">[1]基础资料!$C$3:$L$3</definedName>
    <definedName name="一级部门" localSheetId="0">[10]基础资料!$C$3:$L$3</definedName>
    <definedName name="一级部门" localSheetId="3">[11]基础资料!$C$3:$L$3</definedName>
    <definedName name="一级部门">[1]基础资料!$C$3:$L$3</definedName>
    <definedName name="营业额结算类型" localSheetId="1">[5]收费基础信息!$M$2:$M$12</definedName>
    <definedName name="营业额结算类型" localSheetId="2">[5]收费基础信息!$M$2:$M$12</definedName>
    <definedName name="营业额结算类型">[6]收费基础信息!$M$2:$M$12</definedName>
    <definedName name="优惠类型" localSheetId="1">[3]基础信息!$P$2:$P$13</definedName>
    <definedName name="优惠类型" localSheetId="2">[3]基础信息!$P$2:$P$13</definedName>
    <definedName name="优惠类型" localSheetId="3">[4]基础信息!$P$2:$P$13</definedName>
    <definedName name="优惠类型">[3]基础信息!$P$2:$P$13</definedName>
    <definedName name="月" localSheetId="1">#REF!</definedName>
    <definedName name="月" localSheetId="2">#REF!</definedName>
    <definedName name="月">#REF!</definedName>
    <definedName name="月份" localSheetId="1">[1]基础资料!$C$1:$N$1</definedName>
    <definedName name="月份" localSheetId="2">[1]基础资料!$C$1:$N$1</definedName>
    <definedName name="月份">[1]基础资料!$C$1:$N$1</definedName>
    <definedName name="在职状态" localSheetId="1">[1]基础资料!$C$22:$C$24</definedName>
    <definedName name="在职状态" localSheetId="2">[1]基础资料!$C$22:$C$24</definedName>
    <definedName name="在职状态">[1]基础资料!$C$22:$C$24</definedName>
    <definedName name="赠送类型" localSheetId="1">[3]基础信息!$A$166:$A$175</definedName>
    <definedName name="赠送类型" localSheetId="2">[3]基础信息!$A$166:$A$175</definedName>
    <definedName name="赠送类型" localSheetId="3">[4]基础信息!$A$166:$A$175</definedName>
    <definedName name="赠送类型">[3]基础信息!$A$166:$A$175</definedName>
    <definedName name="招生来源" localSheetId="1">[3]基础信息!$O$2:$O$24</definedName>
    <definedName name="招生来源" localSheetId="2">[3]基础信息!$O$2:$O$24</definedName>
    <definedName name="招生来源" localSheetId="3">[4]基础信息!$O$2:$O$24</definedName>
    <definedName name="招生来源">[3]基础信息!$O$2:$O$24</definedName>
    <definedName name="职位" localSheetId="1">[1]基础资料!$M$28:$M$75</definedName>
    <definedName name="职位" localSheetId="2">[1]基础资料!$M$28:$M$75</definedName>
    <definedName name="职位" localSheetId="0">[10]基础资料!$M$28:$M$75</definedName>
    <definedName name="职位" localSheetId="3">[11]基础资料!$M$28:$M$75</definedName>
    <definedName name="职位">[1]基础资料!$M$28:$M$75</definedName>
    <definedName name="周次" localSheetId="1">[3]基础信息!$N$2:$N$26</definedName>
    <definedName name="周次" localSheetId="2">[3]基础信息!$N$2:$N$26</definedName>
    <definedName name="周次" localSheetId="3">[4]基础信息!$N$2:$N$26</definedName>
    <definedName name="周次">[3]基础信息!$N$2:$N$26</definedName>
    <definedName name="状态" localSheetId="1">[5]教务基础信息!$E$2:$E$11</definedName>
    <definedName name="状态" localSheetId="2">[5]教务基础信息!$E$2:$E$11</definedName>
    <definedName name="状态">[6]教务基础信息!$E$2:$E$11</definedName>
  </definedNames>
  <calcPr calcId="125725"/>
</workbook>
</file>

<file path=xl/calcChain.xml><?xml version="1.0" encoding="utf-8"?>
<calcChain xmlns="http://schemas.openxmlformats.org/spreadsheetml/2006/main">
  <c r="AM7" i="47"/>
  <c r="AM11" l="1"/>
  <c r="AM10"/>
  <c r="AM9" l="1"/>
  <c r="BZ17" i="50"/>
  <c r="BY17"/>
  <c r="BW17"/>
  <c r="BV17"/>
  <c r="BU17"/>
  <c r="BD16"/>
  <c r="BA16"/>
  <c r="AZ16"/>
  <c r="AV16"/>
  <c r="AU16"/>
  <c r="AT16"/>
  <c r="AS16"/>
  <c r="AR16"/>
  <c r="AQ16"/>
  <c r="AP16"/>
  <c r="AM16"/>
  <c r="AK16"/>
  <c r="AJ16"/>
  <c r="AL16" s="1"/>
  <c r="AH16"/>
  <c r="AF16"/>
  <c r="BZ16" s="1"/>
  <c r="AE16"/>
  <c r="AD16"/>
  <c r="AC16"/>
  <c r="BU16" s="1"/>
  <c r="AB16"/>
  <c r="AA16"/>
  <c r="Z16"/>
  <c r="Y16"/>
  <c r="X16"/>
  <c r="W16"/>
  <c r="V16"/>
  <c r="BW16" s="1"/>
  <c r="U16"/>
  <c r="T16"/>
  <c r="AN16" s="1"/>
  <c r="S16"/>
  <c r="BZ15"/>
  <c r="BY15"/>
  <c r="BW15"/>
  <c r="BV15"/>
  <c r="BU15"/>
  <c r="CC15" s="1"/>
  <c r="BH15"/>
  <c r="AX15"/>
  <c r="AW15"/>
  <c r="AY15" s="1"/>
  <c r="AL15"/>
  <c r="AI15"/>
  <c r="AG15"/>
  <c r="L15"/>
  <c r="CA14"/>
  <c r="BZ14"/>
  <c r="BY14"/>
  <c r="BW14"/>
  <c r="BV14"/>
  <c r="CE14" s="1"/>
  <c r="BU14"/>
  <c r="BH14"/>
  <c r="AW14"/>
  <c r="AY14" s="1"/>
  <c r="AL14"/>
  <c r="AI14"/>
  <c r="AG14"/>
  <c r="L14"/>
  <c r="BZ13"/>
  <c r="BY13"/>
  <c r="BW13"/>
  <c r="BV13"/>
  <c r="BU13"/>
  <c r="BH13"/>
  <c r="BE13"/>
  <c r="AX13"/>
  <c r="AW13"/>
  <c r="AY13" s="1"/>
  <c r="AL13"/>
  <c r="AI13"/>
  <c r="AG13"/>
  <c r="L13"/>
  <c r="BZ12"/>
  <c r="BY12"/>
  <c r="BW12"/>
  <c r="BV12"/>
  <c r="BU12"/>
  <c r="BH12"/>
  <c r="BE12"/>
  <c r="AX12"/>
  <c r="AW12"/>
  <c r="AY12" s="1"/>
  <c r="AL12"/>
  <c r="AI12"/>
  <c r="AG12"/>
  <c r="L12"/>
  <c r="CB11"/>
  <c r="BZ11"/>
  <c r="BY11"/>
  <c r="BW11"/>
  <c r="CF11" s="1"/>
  <c r="BV11"/>
  <c r="BU11"/>
  <c r="BH11"/>
  <c r="BE11"/>
  <c r="AW11"/>
  <c r="AY11" s="1"/>
  <c r="AL11"/>
  <c r="AI11"/>
  <c r="AG11"/>
  <c r="L11"/>
  <c r="BZ10"/>
  <c r="BY10"/>
  <c r="BW10"/>
  <c r="BV10"/>
  <c r="BU10"/>
  <c r="CD10" s="1"/>
  <c r="BE10"/>
  <c r="AW10"/>
  <c r="AY10" s="1"/>
  <c r="AL10"/>
  <c r="AI10"/>
  <c r="AG10"/>
  <c r="L10"/>
  <c r="BZ9"/>
  <c r="BY9"/>
  <c r="BW9"/>
  <c r="BV9"/>
  <c r="BU9"/>
  <c r="BH9"/>
  <c r="BE9"/>
  <c r="AW9"/>
  <c r="AY9" s="1"/>
  <c r="BB9" s="1"/>
  <c r="AL9"/>
  <c r="AI9"/>
  <c r="AG9"/>
  <c r="L9"/>
  <c r="BZ8"/>
  <c r="BY8"/>
  <c r="BW8"/>
  <c r="BV8"/>
  <c r="BU8"/>
  <c r="BH8"/>
  <c r="BE8"/>
  <c r="AW8"/>
  <c r="AY8" s="1"/>
  <c r="AL8"/>
  <c r="AI8"/>
  <c r="AG8"/>
  <c r="L8"/>
  <c r="CB7"/>
  <c r="BZ7"/>
  <c r="BY7"/>
  <c r="BW7"/>
  <c r="CF7" s="1"/>
  <c r="BV7"/>
  <c r="BU7"/>
  <c r="BH7"/>
  <c r="AL7"/>
  <c r="AI7"/>
  <c r="AG7"/>
  <c r="L7"/>
  <c r="A1"/>
  <c r="AG7" i="47"/>
  <c r="AG8"/>
  <c r="AM8" s="1"/>
  <c r="AG9"/>
  <c r="AG10"/>
  <c r="AG11"/>
  <c r="AG6"/>
  <c r="AM6" s="1"/>
  <c r="T41" i="14"/>
  <c r="T36"/>
  <c r="A1" i="10"/>
  <c r="K26" i="26"/>
  <c r="K25"/>
  <c r="K24"/>
  <c r="AD23"/>
  <c r="BH10" i="50" s="1"/>
  <c r="J23" i="26"/>
  <c r="K21"/>
  <c r="BD12" i="47"/>
  <c r="BA12"/>
  <c r="AZ12"/>
  <c r="AU12"/>
  <c r="AT12"/>
  <c r="AS12"/>
  <c r="AR12"/>
  <c r="AQ12"/>
  <c r="AP12"/>
  <c r="AK12"/>
  <c r="AH12"/>
  <c r="T12"/>
  <c r="S12"/>
  <c r="AL11"/>
  <c r="AI11"/>
  <c r="L11"/>
  <c r="AL10"/>
  <c r="AI10"/>
  <c r="L10"/>
  <c r="AL9"/>
  <c r="AI9"/>
  <c r="L9"/>
  <c r="AL8"/>
  <c r="AI8"/>
  <c r="L8"/>
  <c r="AJ12"/>
  <c r="AV12"/>
  <c r="AL7"/>
  <c r="AI7"/>
  <c r="L7"/>
  <c r="AL6"/>
  <c r="AI6"/>
  <c r="L6"/>
  <c r="A1"/>
  <c r="BB11" i="50" l="1"/>
  <c r="BC11" s="1"/>
  <c r="BI13"/>
  <c r="AX9"/>
  <c r="CF9"/>
  <c r="CE10"/>
  <c r="CA10"/>
  <c r="AX11"/>
  <c r="AX14"/>
  <c r="BV16"/>
  <c r="CF16" s="1"/>
  <c r="CC17"/>
  <c r="CD7"/>
  <c r="AX8"/>
  <c r="CC8"/>
  <c r="CF10"/>
  <c r="CB10"/>
  <c r="CD11"/>
  <c r="CC12"/>
  <c r="AI16"/>
  <c r="CE7"/>
  <c r="CA7"/>
  <c r="CE8"/>
  <c r="CA8"/>
  <c r="CC10"/>
  <c r="CE11"/>
  <c r="CA11"/>
  <c r="BJ13"/>
  <c r="K13" s="1"/>
  <c r="CF13"/>
  <c r="CC14"/>
  <c r="BY16"/>
  <c r="BB10"/>
  <c r="BC10" s="1"/>
  <c r="BB15"/>
  <c r="BC15" s="1"/>
  <c r="BI7"/>
  <c r="BJ7" s="1"/>
  <c r="K7" s="1"/>
  <c r="BB14"/>
  <c r="BC14" s="1"/>
  <c r="BB13"/>
  <c r="BC13" s="1"/>
  <c r="CB16"/>
  <c r="CC16"/>
  <c r="CD16"/>
  <c r="CA16"/>
  <c r="CC7"/>
  <c r="BB8"/>
  <c r="BC8" s="1"/>
  <c r="BI8"/>
  <c r="BJ8" s="1"/>
  <c r="K8" s="1"/>
  <c r="CB8"/>
  <c r="CF8"/>
  <c r="CA9"/>
  <c r="CE9"/>
  <c r="AX10"/>
  <c r="CC11"/>
  <c r="BB12"/>
  <c r="BC12" s="1"/>
  <c r="BI12"/>
  <c r="BJ12" s="1"/>
  <c r="K12" s="1"/>
  <c r="CB12"/>
  <c r="CF12"/>
  <c r="CA13"/>
  <c r="CE13"/>
  <c r="BI14"/>
  <c r="BJ14" s="1"/>
  <c r="CB14"/>
  <c r="CF14"/>
  <c r="BI15"/>
  <c r="BJ15" s="1"/>
  <c r="K15" s="1"/>
  <c r="CB15"/>
  <c r="CF15"/>
  <c r="CB17"/>
  <c r="CF17"/>
  <c r="CD9"/>
  <c r="BI11"/>
  <c r="BJ11" s="1"/>
  <c r="K11" s="1"/>
  <c r="CA12"/>
  <c r="CE12"/>
  <c r="CD13"/>
  <c r="CA15"/>
  <c r="CE15"/>
  <c r="AG16"/>
  <c r="AO7" s="1"/>
  <c r="CA17"/>
  <c r="CE17"/>
  <c r="CD8"/>
  <c r="BC9"/>
  <c r="CC9"/>
  <c r="BI10"/>
  <c r="BJ10" s="1"/>
  <c r="K10" s="1"/>
  <c r="CD12"/>
  <c r="CC13"/>
  <c r="CD14"/>
  <c r="CD15"/>
  <c r="CD17"/>
  <c r="BI9"/>
  <c r="BJ9" s="1"/>
  <c r="K9" s="1"/>
  <c r="CB9"/>
  <c r="CB13"/>
  <c r="U12" i="47"/>
  <c r="AW10"/>
  <c r="AX10" s="1"/>
  <c r="AL12"/>
  <c r="AW7"/>
  <c r="AY7" s="1"/>
  <c r="AW11"/>
  <c r="AX11" s="1"/>
  <c r="AW9"/>
  <c r="AI12"/>
  <c r="CE16" i="50" l="1"/>
  <c r="AW7"/>
  <c r="AO16"/>
  <c r="V12" i="47"/>
  <c r="AY10"/>
  <c r="BB10" s="1"/>
  <c r="BC10" s="1"/>
  <c r="AX7"/>
  <c r="AY11"/>
  <c r="BB11" s="1"/>
  <c r="BC11" s="1"/>
  <c r="AY9"/>
  <c r="AX9"/>
  <c r="BB7"/>
  <c r="BC7" s="1"/>
  <c r="AW8"/>
  <c r="K8"/>
  <c r="K11"/>
  <c r="K9"/>
  <c r="K7"/>
  <c r="K6"/>
  <c r="AY7" i="50" l="1"/>
  <c r="AW16"/>
  <c r="AX7"/>
  <c r="AX16" s="1"/>
  <c r="W12" i="47"/>
  <c r="BB9"/>
  <c r="BC9" s="1"/>
  <c r="AY8"/>
  <c r="AX8"/>
  <c r="AY16" i="50" l="1"/>
  <c r="BB7"/>
  <c r="BB16" s="1"/>
  <c r="Y12" i="47"/>
  <c r="X12"/>
  <c r="BB8"/>
  <c r="BC8" s="1"/>
  <c r="BC7" i="50" l="1"/>
  <c r="BC16" s="1"/>
  <c r="Z12" i="47"/>
  <c r="AA12" l="1"/>
  <c r="AB12" l="1"/>
  <c r="AN12" s="1"/>
  <c r="AC12"/>
  <c r="AD12" l="1"/>
  <c r="AE12"/>
  <c r="AF12"/>
  <c r="AM12" l="1"/>
  <c r="AG12"/>
  <c r="AO6" s="1"/>
  <c r="AO12" l="1"/>
  <c r="AW6" l="1"/>
  <c r="AW12" s="1"/>
  <c r="AY6" l="1"/>
  <c r="AY12" s="1"/>
  <c r="AX6"/>
  <c r="AX12" s="1"/>
  <c r="BB6" l="1"/>
  <c r="BB12" s="1"/>
  <c r="BC6" l="1"/>
  <c r="BC12" s="1"/>
</calcChain>
</file>

<file path=xl/sharedStrings.xml><?xml version="1.0" encoding="utf-8"?>
<sst xmlns="http://schemas.openxmlformats.org/spreadsheetml/2006/main" count="4325" uniqueCount="1597">
  <si>
    <t>一、</t>
  </si>
  <si>
    <r>
      <rPr>
        <sz val="7"/>
        <rFont val="Times New Roman"/>
        <family val="1"/>
      </rPr>
      <t xml:space="preserve">    </t>
    </r>
    <r>
      <rPr>
        <sz val="11"/>
        <rFont val="微软雅黑"/>
        <family val="2"/>
        <charset val="134"/>
      </rPr>
      <t>关于工资表提交时间</t>
    </r>
  </si>
  <si>
    <r>
      <rPr>
        <sz val="11"/>
        <rFont val="微软雅黑"/>
        <family val="2"/>
        <charset val="134"/>
      </rPr>
      <t>分校提交总部的工资表时间必须是</t>
    </r>
    <r>
      <rPr>
        <sz val="11"/>
        <rFont val="Tahoma"/>
        <family val="2"/>
      </rPr>
      <t>5</t>
    </r>
    <r>
      <rPr>
        <sz val="11"/>
        <rFont val="微软雅黑"/>
        <family val="2"/>
        <charset val="134"/>
      </rPr>
      <t>日，凡超过</t>
    </r>
    <r>
      <rPr>
        <sz val="11"/>
        <rFont val="Tahoma"/>
        <family val="2"/>
      </rPr>
      <t>5</t>
    </r>
    <r>
      <rPr>
        <sz val="11"/>
        <rFont val="微软雅黑"/>
        <family val="2"/>
        <charset val="134"/>
      </rPr>
      <t>日提交的的分校给于工资编制人及分校审核工资的负责人记予三级行政事故。</t>
    </r>
  </si>
  <si>
    <t>二、</t>
  </si>
  <si>
    <t>工资表填写主要说明</t>
  </si>
  <si>
    <t>首先盘点清楚所有人员变动情况，不得出现当月工资漏制作某一员工的情况</t>
  </si>
  <si>
    <t>此表格应包含1-12月份整年度工资表，不能随意删减或更改月份。例如：本月上交5月份的工资表，此表中必须包含1-4月份正确反馈的工资数据。每月工资表在上月财务返回的工资表基础上制作（在财务返回的上月工资表下方标签处点击右键选择“移动或复制工资表”，在建立副本处打勾，点击“确定”），不得使用上月分校提交总部未审核通过后反馈的工资表制作。</t>
  </si>
  <si>
    <r>
      <rPr>
        <sz val="11"/>
        <rFont val="微软雅黑"/>
        <family val="2"/>
        <charset val="134"/>
      </rPr>
      <t>工资表中的</t>
    </r>
    <r>
      <rPr>
        <b/>
        <sz val="11"/>
        <color indexed="10"/>
        <rFont val="微软雅黑"/>
        <family val="2"/>
        <charset val="134"/>
      </rPr>
      <t>月份、分校、部门（分校教学部必须填写二级部门）、职位、岗位类型、在职状态、工作年限、入职时间、应出勤天数、实际出勤天数</t>
    </r>
    <r>
      <rPr>
        <sz val="11"/>
        <rFont val="微软雅黑"/>
        <family val="2"/>
        <charset val="134"/>
      </rPr>
      <t>必须填写完整且正确无误。</t>
    </r>
    <r>
      <rPr>
        <b/>
        <sz val="11"/>
        <color indexed="10"/>
        <rFont val="微软雅黑"/>
        <family val="2"/>
        <charset val="134"/>
      </rPr>
      <t>姓名必须与银行卡</t>
    </r>
    <r>
      <rPr>
        <sz val="11"/>
        <rFont val="微软雅黑"/>
        <family val="2"/>
        <charset val="134"/>
      </rPr>
      <t>的姓名一致，如不一致，则视为不能正常发放.记予</t>
    </r>
    <r>
      <rPr>
        <b/>
        <sz val="11"/>
        <color indexed="10"/>
        <rFont val="微软雅黑"/>
        <family val="2"/>
        <charset val="134"/>
      </rPr>
      <t>三级行政事故</t>
    </r>
    <r>
      <rPr>
        <sz val="11"/>
        <rFont val="微软雅黑"/>
        <family val="2"/>
        <charset val="134"/>
      </rPr>
      <t>。</t>
    </r>
  </si>
  <si>
    <t>工资表中“应出勤天数”为单月实际天数。例如：11月份总天数为30天，应出勤天数为30天，“实际出勤天数”为应出勤天数减去请假及缺勤天数。出现实际出勤天数&lt;应出勤天数的时候，必须在实际出勤天数插入批注注明原因。</t>
  </si>
  <si>
    <t>个人社保扣费金额必须以人事统计的社保扣费明细表为准进行填写，是必须工资表编制人核对的。</t>
  </si>
  <si>
    <t>产假工资为：基本工资+餐补+房补-个人社保</t>
  </si>
  <si>
    <t>公司的任何福利都不能体现在工资表里，一经发现按三级事故处理。</t>
  </si>
  <si>
    <t>所有的离职补偿都必须由分校负责人提出书面申请，经过李总亲自审批方可以签字发放，书面文件并报财务部备案</t>
  </si>
  <si>
    <t>全职人员的工资只能制作一行。涉及到分校之间分摊人工成本的请在备注栏上填写清楚</t>
  </si>
  <si>
    <t>三、</t>
  </si>
  <si>
    <t>工资表附表</t>
  </si>
  <si>
    <t>人事资料</t>
  </si>
  <si>
    <t>考勤明细</t>
  </si>
  <si>
    <t>社保明细表</t>
  </si>
  <si>
    <t>个人业绩台账</t>
  </si>
  <si>
    <t>工资分析表</t>
  </si>
  <si>
    <t>工资汇总表</t>
  </si>
  <si>
    <t>经营数据表明细</t>
  </si>
  <si>
    <t>四、</t>
  </si>
  <si>
    <t>其他</t>
  </si>
  <si>
    <t>所有的工资表都必须通过总部的审核后，由总部统一发放，工资不可以私自承诺垫付，如要垫付必须报备给总部财务部，若出现未报备总部私自承诺垫付工资的情况，一律由垫付人自行承担相关后果</t>
  </si>
  <si>
    <t>基础信息</t>
  </si>
  <si>
    <t>市场部业绩数据</t>
  </si>
  <si>
    <t>固定工资</t>
  </si>
  <si>
    <t>应发工资合计</t>
  </si>
  <si>
    <t>代扣</t>
  </si>
  <si>
    <t>实发</t>
  </si>
  <si>
    <t>教学/市场</t>
  </si>
  <si>
    <t>市场部</t>
  </si>
  <si>
    <t>序号</t>
  </si>
  <si>
    <t>月份</t>
  </si>
  <si>
    <t>分校</t>
  </si>
  <si>
    <t>部门</t>
  </si>
  <si>
    <t>二级部门</t>
  </si>
  <si>
    <t>岗位级别</t>
  </si>
  <si>
    <t>职位</t>
  </si>
  <si>
    <t>岗位类型</t>
  </si>
  <si>
    <t>在职状态</t>
  </si>
  <si>
    <t>姓名</t>
  </si>
  <si>
    <t>工作年限</t>
  </si>
  <si>
    <t>入职时间</t>
  </si>
  <si>
    <t>应出勤天数</t>
  </si>
  <si>
    <t>实际出勤天数</t>
  </si>
  <si>
    <t>月度警戒线</t>
  </si>
  <si>
    <t>月度超人头线</t>
  </si>
  <si>
    <t>月度超超人头线</t>
  </si>
  <si>
    <t>额度</t>
  </si>
  <si>
    <t>人头数</t>
  </si>
  <si>
    <t>净人头</t>
  </si>
  <si>
    <t>国内领袖课程(3%)</t>
  </si>
  <si>
    <t>新生营业额</t>
  </si>
  <si>
    <t>合计营业额</t>
  </si>
  <si>
    <t>会员老带新营业额</t>
  </si>
  <si>
    <t>新顾问保底人头</t>
  </si>
  <si>
    <t>参照保底线</t>
  </si>
  <si>
    <t>工作量</t>
  </si>
  <si>
    <t>固定合计</t>
  </si>
  <si>
    <t>学习卡结算</t>
  </si>
  <si>
    <t>绩效奖金
（含校长个人绩效奖金）</t>
  </si>
  <si>
    <t>团队稳定</t>
  </si>
  <si>
    <t>地推净人头绩效</t>
  </si>
  <si>
    <t>微信绩效</t>
  </si>
  <si>
    <t>家长会现场报名奖励</t>
  </si>
  <si>
    <t>流失及退费绩效结算</t>
  </si>
  <si>
    <t>未进班考核绩效</t>
  </si>
  <si>
    <t>基地招生课绩效</t>
  </si>
  <si>
    <t>浮动合计</t>
  </si>
  <si>
    <t>本月预发</t>
  </si>
  <si>
    <t>公积金</t>
  </si>
  <si>
    <t>个人社保</t>
  </si>
  <si>
    <t>个人所得税</t>
  </si>
  <si>
    <t>实发工资合计</t>
  </si>
  <si>
    <t>备注</t>
  </si>
  <si>
    <t>3-8月平均应发</t>
  </si>
  <si>
    <t>3-8月平均实发</t>
  </si>
  <si>
    <t>7月</t>
  </si>
  <si>
    <t>越秀五羊中心</t>
  </si>
  <si>
    <t>招生副校长</t>
  </si>
  <si>
    <t>全职</t>
  </si>
  <si>
    <t>正式期</t>
  </si>
  <si>
    <t>张春燕</t>
  </si>
  <si>
    <t>招生主任</t>
  </si>
  <si>
    <t>赵萍</t>
  </si>
  <si>
    <t>黄夏娴</t>
  </si>
  <si>
    <t>招生顾问</t>
  </si>
  <si>
    <t>梁冠玉</t>
  </si>
  <si>
    <t>行政部</t>
  </si>
  <si>
    <t>陈江英</t>
  </si>
  <si>
    <t>教学部</t>
  </si>
  <si>
    <t>教师</t>
  </si>
  <si>
    <t>陈明君</t>
  </si>
  <si>
    <t>邓洋城</t>
  </si>
  <si>
    <t>制表人及联系电话：刘楚欣 15018429332</t>
  </si>
  <si>
    <t>分校复核人：刘楚欣 15018429332</t>
  </si>
  <si>
    <t>总部审核人：</t>
  </si>
  <si>
    <t>试用期</t>
  </si>
  <si>
    <t>1月</t>
  </si>
  <si>
    <t>小初部</t>
  </si>
  <si>
    <t>教务主任</t>
  </si>
  <si>
    <t>2月</t>
  </si>
  <si>
    <t>小高部</t>
  </si>
  <si>
    <t>教学组长</t>
  </si>
  <si>
    <t>兼职</t>
  </si>
  <si>
    <t>地推主任</t>
  </si>
  <si>
    <t>3月</t>
  </si>
  <si>
    <t>初中部</t>
  </si>
  <si>
    <t>离职</t>
  </si>
  <si>
    <t>4月</t>
  </si>
  <si>
    <t>电话教学</t>
  </si>
  <si>
    <t>产假</t>
  </si>
  <si>
    <t>5月</t>
  </si>
  <si>
    <t>越秀水荫路中心</t>
  </si>
  <si>
    <t>电话教学组长</t>
  </si>
  <si>
    <t>停薪留职</t>
  </si>
  <si>
    <t>6月</t>
  </si>
  <si>
    <t>天河体育中心</t>
  </si>
  <si>
    <t>外教</t>
  </si>
  <si>
    <t>天河南骏中心</t>
  </si>
  <si>
    <t>外教组长</t>
  </si>
  <si>
    <t>8月</t>
  </si>
  <si>
    <t>天河华景中心</t>
  </si>
  <si>
    <t>9月</t>
  </si>
  <si>
    <t>天河天府路中心</t>
  </si>
  <si>
    <t>10月</t>
  </si>
  <si>
    <t>天河骏景中心</t>
  </si>
  <si>
    <t>11月</t>
  </si>
  <si>
    <t>天河财富广场中心</t>
  </si>
  <si>
    <t>12月</t>
  </si>
  <si>
    <t>天河帝景苑中心</t>
  </si>
  <si>
    <t>地推专员</t>
  </si>
  <si>
    <t>海珠滨江东中心</t>
  </si>
  <si>
    <t>行政经理</t>
  </si>
  <si>
    <t>海珠江南西中心</t>
  </si>
  <si>
    <t>行政人事经理</t>
  </si>
  <si>
    <t>番禺市桥中心</t>
  </si>
  <si>
    <t>行政助理</t>
  </si>
  <si>
    <t>番禺华南中心</t>
  </si>
  <si>
    <t>保安</t>
  </si>
  <si>
    <t>番禺喜盈中心</t>
  </si>
  <si>
    <t>保洁</t>
  </si>
  <si>
    <t>番禺洛溪中心</t>
  </si>
  <si>
    <t>保育员</t>
  </si>
  <si>
    <t>番禺大石中心</t>
  </si>
  <si>
    <t>东莞国泰中心</t>
  </si>
  <si>
    <t>东莞阳光中心</t>
  </si>
  <si>
    <t>东莞文鼎中心</t>
  </si>
  <si>
    <t>惠州滨江中心</t>
  </si>
  <si>
    <t>惠州麦地中心</t>
  </si>
  <si>
    <t>惠州江北中心</t>
  </si>
  <si>
    <t>惠州东平中心</t>
  </si>
  <si>
    <t>惠州金山湖中心</t>
  </si>
  <si>
    <t>信阳东方红中心</t>
  </si>
  <si>
    <t>信阳平桥中心</t>
  </si>
  <si>
    <t>信阳北京路中心</t>
  </si>
  <si>
    <t>陈秋金</t>
  </si>
  <si>
    <t>温美珍</t>
  </si>
  <si>
    <t>杨秋涌</t>
  </si>
  <si>
    <t>梁文杰</t>
  </si>
  <si>
    <t>黄小舟</t>
  </si>
  <si>
    <t>盛佩佩</t>
  </si>
  <si>
    <t>陆见燕</t>
  </si>
  <si>
    <t>陆小红</t>
  </si>
  <si>
    <t>五羊</t>
  </si>
  <si>
    <t>体育中心</t>
  </si>
  <si>
    <t>南骏</t>
  </si>
  <si>
    <t>华景</t>
  </si>
  <si>
    <t>滨江东</t>
  </si>
  <si>
    <t>活动中心</t>
  </si>
  <si>
    <t>番禺华南</t>
  </si>
  <si>
    <t>番禺市桥</t>
  </si>
  <si>
    <t>惠州滨江</t>
  </si>
  <si>
    <t>惠州麦地</t>
  </si>
  <si>
    <t>东莞国泰</t>
  </si>
  <si>
    <t>东莞阳光</t>
  </si>
  <si>
    <t>信阳</t>
  </si>
  <si>
    <t>员工编号</t>
  </si>
  <si>
    <t>类型</t>
  </si>
  <si>
    <t>职务</t>
  </si>
  <si>
    <t>性别</t>
  </si>
  <si>
    <t>出生日期</t>
  </si>
  <si>
    <t>婚否</t>
  </si>
  <si>
    <t>生育状况</t>
  </si>
  <si>
    <t>户口性质</t>
  </si>
  <si>
    <t>身份证号码</t>
  </si>
  <si>
    <t>联系电话</t>
  </si>
  <si>
    <t>通讯地址</t>
  </si>
  <si>
    <t>户口所在地</t>
  </si>
  <si>
    <t>第一学历</t>
  </si>
  <si>
    <t>第一学历院校</t>
  </si>
  <si>
    <t>第一学历专业</t>
  </si>
  <si>
    <t>第一学历毕业时间</t>
  </si>
  <si>
    <t>最高学历</t>
  </si>
  <si>
    <t>最高学历院校</t>
  </si>
  <si>
    <t>最高学历专业</t>
  </si>
  <si>
    <t>最高学历毕业时间</t>
  </si>
  <si>
    <t>联系邮箱</t>
  </si>
  <si>
    <t>资格证名称</t>
  </si>
  <si>
    <t>入职日期</t>
  </si>
  <si>
    <t>树童入职前年限</t>
  </si>
  <si>
    <t>合同开始</t>
  </si>
  <si>
    <t>合同到期期限</t>
  </si>
  <si>
    <t>合同签定公司名称</t>
  </si>
  <si>
    <t>紧急联系人</t>
  </si>
  <si>
    <t>关系</t>
  </si>
  <si>
    <t>紧急联系人电话</t>
  </si>
  <si>
    <t>有无担保人</t>
  </si>
  <si>
    <t>担保人姓名</t>
  </si>
  <si>
    <t>担保人联系电话</t>
  </si>
  <si>
    <t>担保人身份证号码</t>
  </si>
  <si>
    <t>社保号</t>
  </si>
  <si>
    <t>兴业银行（广州区域）</t>
  </si>
  <si>
    <t>工商银行（麦地）</t>
  </si>
  <si>
    <t>建设银行（东莞、惠州滨江）</t>
  </si>
  <si>
    <t>0000600001</t>
  </si>
  <si>
    <t>严文</t>
  </si>
  <si>
    <t>区域总监</t>
  </si>
  <si>
    <t>男</t>
  </si>
  <si>
    <t>未</t>
  </si>
  <si>
    <t>否</t>
  </si>
  <si>
    <t>外地农业户口</t>
  </si>
  <si>
    <t>432503198505084014</t>
  </si>
  <si>
    <t>18665552191</t>
  </si>
  <si>
    <t>广州市白云区</t>
  </si>
  <si>
    <t>湖南娄底</t>
  </si>
  <si>
    <t>本科</t>
  </si>
  <si>
    <t>湖南文理学院</t>
  </si>
  <si>
    <t>外贸英语</t>
  </si>
  <si>
    <t xml:space="preserve"> stl_yw@126.com</t>
  </si>
  <si>
    <t>有</t>
  </si>
  <si>
    <t>广东树童教育顾问有限公司</t>
  </si>
  <si>
    <t>严清芬</t>
  </si>
  <si>
    <t>020-87279473</t>
  </si>
  <si>
    <t>362130541016036</t>
  </si>
  <si>
    <t>24537874</t>
  </si>
  <si>
    <t>622908397783456118</t>
  </si>
  <si>
    <t>0000601018</t>
  </si>
  <si>
    <t>女</t>
  </si>
  <si>
    <t>445381198903196946</t>
  </si>
  <si>
    <t>广州市海珠区晓港中马路公安宿舍之一802</t>
  </si>
  <si>
    <t>广东罗定</t>
  </si>
  <si>
    <t>大专</t>
  </si>
  <si>
    <t>湛江师范大学</t>
  </si>
  <si>
    <t>英语教育</t>
  </si>
  <si>
    <t>湛江师范学院</t>
  </si>
  <si>
    <t>535136482@qq.com</t>
  </si>
  <si>
    <t>无</t>
  </si>
  <si>
    <t>陆汉成</t>
  </si>
  <si>
    <t>父女</t>
  </si>
  <si>
    <t>27290098</t>
  </si>
  <si>
    <t>622908398120214319</t>
  </si>
  <si>
    <t>621226 3602044015352</t>
  </si>
  <si>
    <t>0000601003</t>
  </si>
  <si>
    <t>362430199003054827</t>
  </si>
  <si>
    <t>江西省吉安市永新县沙市镇洛溪对门八冲自然村5号</t>
  </si>
  <si>
    <t>江西吉安</t>
  </si>
  <si>
    <t>江西航空职业技术学院</t>
  </si>
  <si>
    <t>商务英语</t>
  </si>
  <si>
    <t>stl_wyjx03@126.com</t>
  </si>
  <si>
    <t>广州市泽葳教育信息咨询询有限公司</t>
  </si>
  <si>
    <t>盛忠义</t>
  </si>
  <si>
    <t>26385565</t>
  </si>
  <si>
    <t>622908397783459716</t>
  </si>
  <si>
    <t>6222023602101650620</t>
  </si>
  <si>
    <t>0000601004</t>
  </si>
  <si>
    <t>已</t>
  </si>
  <si>
    <t>外地非农业户口</t>
  </si>
  <si>
    <t>445221198608157002</t>
  </si>
  <si>
    <t>广东省越秀区越秀南路</t>
  </si>
  <si>
    <t xml:space="preserve">广东揭阳 </t>
  </si>
  <si>
    <t>揭阳职业技术学院</t>
  </si>
  <si>
    <t>stl_wyjx04@126.com</t>
  </si>
  <si>
    <t>罗健生</t>
  </si>
  <si>
    <t>朋友</t>
  </si>
  <si>
    <t>26506736</t>
  </si>
  <si>
    <t>622908397783460219</t>
  </si>
  <si>
    <t>6222023602091278713</t>
  </si>
  <si>
    <t>0000601023</t>
  </si>
  <si>
    <t>430523199105191521</t>
  </si>
  <si>
    <t>18666028683</t>
  </si>
  <si>
    <t>湖南邵阳</t>
  </si>
  <si>
    <t>长沙民政学院</t>
  </si>
  <si>
    <t>湖南农业大学</t>
  </si>
  <si>
    <t xml:space="preserve"> 870235913@qq.com</t>
  </si>
  <si>
    <t>3001510583</t>
  </si>
  <si>
    <t>622908398696015314</t>
  </si>
  <si>
    <t>6212263602025207986</t>
  </si>
  <si>
    <t>0000601010</t>
  </si>
  <si>
    <t>441621198706172423</t>
  </si>
  <si>
    <t>广州市天河区棠下村</t>
  </si>
  <si>
    <t>广东河源</t>
  </si>
  <si>
    <t>广东海洋大学</t>
  </si>
  <si>
    <t>行政管理、商务英语</t>
  </si>
  <si>
    <t>stl_wyjx09@126.com</t>
  </si>
  <si>
    <t>刘丽平</t>
  </si>
  <si>
    <t>姐妹</t>
  </si>
  <si>
    <t>26506737</t>
  </si>
  <si>
    <t>622908397783466315</t>
  </si>
  <si>
    <t>6222023602090890526</t>
  </si>
  <si>
    <t>0000601012</t>
  </si>
  <si>
    <t>本地非农业户口</t>
  </si>
  <si>
    <t>440104198910235618</t>
  </si>
  <si>
    <t>广州市海珠区水榕路83号</t>
  </si>
  <si>
    <t>广东广州</t>
  </si>
  <si>
    <t>广州大学</t>
  </si>
  <si>
    <t>英语</t>
  </si>
  <si>
    <t>stl_wyjx08@126.com</t>
  </si>
  <si>
    <t>崔丽薇</t>
  </si>
  <si>
    <t>母子</t>
  </si>
  <si>
    <t>13710609938</t>
  </si>
  <si>
    <t>27009024</t>
  </si>
  <si>
    <t>622908397783467511</t>
  </si>
  <si>
    <t>6212263602019182476</t>
  </si>
  <si>
    <t>0000601020</t>
  </si>
  <si>
    <t>430626199007185747</t>
  </si>
  <si>
    <t>18665006481</t>
  </si>
  <si>
    <t>广州大道北伍仙桥</t>
  </si>
  <si>
    <t>湖南岳阳</t>
  </si>
  <si>
    <t>湖南科技学院</t>
  </si>
  <si>
    <t xml:space="preserve">  1754345973@qq.com</t>
  </si>
  <si>
    <t>陈广宴</t>
  </si>
  <si>
    <t>3001510581</t>
  </si>
  <si>
    <t>622908391132466217</t>
  </si>
  <si>
    <t>6212263602056464118</t>
  </si>
  <si>
    <t>0000601021</t>
  </si>
  <si>
    <t>440684199108110424</t>
  </si>
  <si>
    <t>15521128328</t>
  </si>
  <si>
    <t>广州越秀区</t>
  </si>
  <si>
    <t>广东佛山</t>
  </si>
  <si>
    <t>广东第二师范学院</t>
  </si>
  <si>
    <t>3001510582</t>
  </si>
  <si>
    <t>622908398696016510</t>
  </si>
  <si>
    <t>6212263602056463771</t>
  </si>
  <si>
    <t>0000601024</t>
  </si>
  <si>
    <t>张伟杰</t>
  </si>
  <si>
    <t>440102199202251416</t>
  </si>
  <si>
    <t>广州市番禺区沙石镇</t>
  </si>
  <si>
    <t>广州越秀</t>
  </si>
  <si>
    <t>华北水利水电学院</t>
  </si>
  <si>
    <t>对外汉语</t>
  </si>
  <si>
    <t>kiravicky2163.com</t>
  </si>
  <si>
    <t>王日星</t>
  </si>
  <si>
    <t>母亲</t>
  </si>
  <si>
    <t>3001061850</t>
  </si>
  <si>
    <t>622908398406826919</t>
  </si>
  <si>
    <t>6212263602042821504</t>
  </si>
  <si>
    <t>0000601027</t>
  </si>
  <si>
    <t>440923198903216323</t>
  </si>
  <si>
    <t>18664733441</t>
  </si>
  <si>
    <t>广州白云区江夏北巷子</t>
  </si>
  <si>
    <t>广东电白</t>
  </si>
  <si>
    <t>汕头大学</t>
  </si>
  <si>
    <t>杨李成</t>
  </si>
  <si>
    <t>622908391102357214</t>
  </si>
  <si>
    <t>0'000060218</t>
  </si>
  <si>
    <t>课程顾问</t>
  </si>
  <si>
    <t>440104198803023716</t>
  </si>
  <si>
    <t>越秀区人民北路628号102</t>
  </si>
  <si>
    <t>中山在学新华学院</t>
  </si>
  <si>
    <t>329087144@qq.xom</t>
  </si>
  <si>
    <t>周玉仙</t>
  </si>
  <si>
    <t>24139321</t>
  </si>
  <si>
    <t>622908391134349312</t>
  </si>
  <si>
    <t>0000600023</t>
  </si>
  <si>
    <t>招生校长</t>
  </si>
  <si>
    <t>是</t>
  </si>
  <si>
    <t>440111198502233027</t>
  </si>
  <si>
    <t>广州市天河区华晖路2号临街102号商铺</t>
  </si>
  <si>
    <t>工商管理</t>
  </si>
  <si>
    <t xml:space="preserve"> stl_gzhjsc01@126.com</t>
  </si>
  <si>
    <t>张勇</t>
  </si>
  <si>
    <t>夫妻</t>
  </si>
  <si>
    <t>64121321</t>
  </si>
  <si>
    <t>622908397783553815</t>
  </si>
  <si>
    <t>0000602010</t>
  </si>
  <si>
    <t>430321198606132249</t>
  </si>
  <si>
    <t>13316046969</t>
  </si>
  <si>
    <t>广州白云区同和白水塘一巷27号</t>
  </si>
  <si>
    <t>湖南湘潭</t>
  </si>
  <si>
    <t>长沙师范</t>
  </si>
  <si>
    <t>应用英语</t>
  </si>
  <si>
    <t>中南大学</t>
  </si>
  <si>
    <t>2009.06</t>
  </si>
  <si>
    <t>stl_wysc06@126.com</t>
  </si>
  <si>
    <t>叶熙</t>
  </si>
  <si>
    <t>18925089118</t>
  </si>
  <si>
    <t>25383833</t>
  </si>
  <si>
    <t>622908397783477916</t>
  </si>
  <si>
    <t>6222023602101668614</t>
  </si>
  <si>
    <t>0000603031</t>
  </si>
  <si>
    <t>362201198101120827</t>
  </si>
  <si>
    <t>13527855926</t>
  </si>
  <si>
    <t>白云区京溪街</t>
  </si>
  <si>
    <t>江西高安</t>
  </si>
  <si>
    <t>华南师范大学</t>
  </si>
  <si>
    <t>人力资源</t>
  </si>
  <si>
    <t>2012.12</t>
  </si>
  <si>
    <t xml:space="preserve"> stl_wyrs@126.com</t>
  </si>
  <si>
    <t>龙江</t>
  </si>
  <si>
    <t>23194713</t>
  </si>
  <si>
    <t>622908397783560612</t>
  </si>
  <si>
    <t>9558803602156384174</t>
  </si>
  <si>
    <t>0000603032</t>
  </si>
  <si>
    <t>罗皓云</t>
  </si>
  <si>
    <t>440102199108200022</t>
  </si>
  <si>
    <t>13480216493</t>
  </si>
  <si>
    <t>广州越秀区保安南街48号401</t>
  </si>
  <si>
    <t>广播电视大学</t>
  </si>
  <si>
    <t>广告设计</t>
  </si>
  <si>
    <t>胡虹</t>
  </si>
  <si>
    <t>母女</t>
  </si>
  <si>
    <t>3001951857</t>
  </si>
  <si>
    <t>622908391132479111</t>
  </si>
  <si>
    <t>0000603004</t>
  </si>
  <si>
    <t>刘志彪</t>
  </si>
  <si>
    <t>441402196502030416</t>
  </si>
  <si>
    <t>越秀区东兴南路东兴二街6号104</t>
  </si>
  <si>
    <t>广东梅州</t>
  </si>
  <si>
    <t>高中</t>
  </si>
  <si>
    <t>梅州中学</t>
  </si>
  <si>
    <t>机械</t>
  </si>
  <si>
    <t>346028446@qq.com</t>
  </si>
  <si>
    <t>罗小玲</t>
  </si>
  <si>
    <t>3000461966</t>
  </si>
  <si>
    <t>622908397783481116</t>
  </si>
  <si>
    <t>6222023602075897066</t>
  </si>
  <si>
    <t>0000603006</t>
  </si>
  <si>
    <t>汤文影</t>
  </si>
  <si>
    <t>412827197605205169</t>
  </si>
  <si>
    <t>广州市越秀区达道路保安后街3号楼201房</t>
  </si>
  <si>
    <t>河南平玉</t>
  </si>
  <si>
    <t>平玉县高中</t>
  </si>
  <si>
    <t>马小华</t>
  </si>
  <si>
    <t>3001007656</t>
  </si>
  <si>
    <t>622908398393199718</t>
  </si>
  <si>
    <t>6212263602043118561</t>
  </si>
  <si>
    <t>0000601028</t>
  </si>
  <si>
    <t>Juliet Gutierrez Decena</t>
  </si>
  <si>
    <t>EB7722288</t>
  </si>
  <si>
    <t>菲律宾</t>
  </si>
  <si>
    <t>硕士</t>
  </si>
  <si>
    <t>622908337923024913</t>
  </si>
  <si>
    <t>6222083602009132454</t>
  </si>
  <si>
    <t>0000601030</t>
  </si>
  <si>
    <t>KIM SUNSHIN</t>
  </si>
  <si>
    <t>0000603008</t>
  </si>
  <si>
    <t>450981199006210028</t>
  </si>
  <si>
    <t>广州市越秀区东风东路852号</t>
  </si>
  <si>
    <t>广东省广州</t>
  </si>
  <si>
    <t>广州华立科技职业学院</t>
  </si>
  <si>
    <t>会计电算化</t>
  </si>
  <si>
    <t>霍振飞</t>
  </si>
  <si>
    <t>0000603012</t>
  </si>
  <si>
    <t>440102198610190021</t>
  </si>
  <si>
    <t>广州市达道路西元岗一岗文明里6号401</t>
  </si>
  <si>
    <t>会计</t>
  </si>
  <si>
    <t>183250009@qq.cpm</t>
  </si>
  <si>
    <t>广州市泽葳教育信息咨询有限公司</t>
  </si>
  <si>
    <t>方慧玲</t>
  </si>
  <si>
    <t>622908393038063817</t>
  </si>
  <si>
    <t>结算类型1</t>
  </si>
  <si>
    <t>结算类型2</t>
  </si>
  <si>
    <t>收据编号</t>
  </si>
  <si>
    <t>缴费分校</t>
  </si>
  <si>
    <t>缴费时间</t>
  </si>
  <si>
    <t>顾问</t>
  </si>
  <si>
    <t>折扣</t>
  </si>
  <si>
    <t>是否使用优惠卷</t>
  </si>
  <si>
    <t>一期三期</t>
  </si>
  <si>
    <t>定金</t>
  </si>
  <si>
    <t>学费</t>
  </si>
  <si>
    <t>教材费</t>
  </si>
  <si>
    <t>规模人数</t>
  </si>
  <si>
    <t>净人头数</t>
  </si>
  <si>
    <t>结算任务数</t>
  </si>
  <si>
    <t>河马抱枕/摇球/画具</t>
  </si>
  <si>
    <t>单车</t>
  </si>
  <si>
    <t>旅行箱</t>
  </si>
  <si>
    <t>结算营业额</t>
  </si>
  <si>
    <t>新生国际课程</t>
  </si>
  <si>
    <t>029369</t>
  </si>
  <si>
    <t>于惠霖</t>
  </si>
  <si>
    <t>连妙华</t>
  </si>
  <si>
    <t>新生小学16周次试读价：4400+280书费=4680元，陈总特批</t>
  </si>
  <si>
    <r>
      <rPr>
        <sz val="9"/>
        <rFont val="Arial"/>
        <family val="2"/>
      </rPr>
      <t>1</t>
    </r>
    <r>
      <rPr>
        <sz val="9"/>
        <rFont val="宋体"/>
        <family val="3"/>
        <charset val="134"/>
      </rPr>
      <t>月</t>
    </r>
  </si>
  <si>
    <t>029371</t>
  </si>
  <si>
    <t>黄熙檀</t>
  </si>
  <si>
    <t>陈晓洁</t>
  </si>
  <si>
    <t>新生幼儿21周次课试读价：3780+230书费=4010，张校特批</t>
  </si>
  <si>
    <t>029375</t>
  </si>
  <si>
    <t>林璐娜</t>
  </si>
  <si>
    <t>汪婷</t>
  </si>
  <si>
    <t>新生小学16周次课试读价：4400+280书费=4680元，陈总特批</t>
  </si>
  <si>
    <r>
      <rPr>
        <sz val="9"/>
        <rFont val="Arial"/>
        <family val="2"/>
      </rPr>
      <t>1月</t>
    </r>
  </si>
  <si>
    <t>029734</t>
  </si>
  <si>
    <t>刘智恺</t>
  </si>
  <si>
    <t>资韦</t>
  </si>
  <si>
    <t>029856</t>
  </si>
  <si>
    <t>唐王浩然</t>
  </si>
  <si>
    <t>张慧</t>
  </si>
  <si>
    <t>新生报64次课：6325*4*0.8-2000现金券=18240，,18240+1120教材费=19360</t>
  </si>
  <si>
    <t>030084</t>
  </si>
  <si>
    <t>梁睿媛</t>
  </si>
  <si>
    <t>袁彩苹</t>
  </si>
  <si>
    <t>新生报读定金2000元</t>
  </si>
  <si>
    <t>030247-1</t>
  </si>
  <si>
    <t>叶芷荧</t>
  </si>
  <si>
    <t>报小学16周次，学费6380+280元教材费=6660元</t>
  </si>
  <si>
    <t>030549</t>
  </si>
  <si>
    <t>叶泓锐</t>
  </si>
  <si>
    <t>詹雪芳</t>
  </si>
  <si>
    <t>报幼儿班1期和小学7期（96周次课）学费3780+3800*5期=22780元，张慧特批，总课次是141周次，分2期付款，第一批交96周次课学费22780元，第二批45周次课费用7600元。在2月14日前缴清。</t>
  </si>
  <si>
    <t>030626</t>
  </si>
  <si>
    <t>贺子轩1</t>
  </si>
  <si>
    <t>报初中试读16周次课，试读价学费5820+教材费280元=5560元</t>
  </si>
  <si>
    <t>030652</t>
  </si>
  <si>
    <t>苏伟宁</t>
  </si>
  <si>
    <t>报幼儿班周六上午：21周次课，学费4880元</t>
  </si>
  <si>
    <t>030775</t>
  </si>
  <si>
    <t>新生报小学131周次课：学费3800*8期=30400，教材费280*8期=2240,30400-2240-2000定金=30640元</t>
  </si>
  <si>
    <t>030778</t>
  </si>
  <si>
    <t>梁睿华</t>
  </si>
  <si>
    <t>新生试读：小学16周次，学费4400+教材费280=4680元。</t>
  </si>
  <si>
    <t>030854</t>
  </si>
  <si>
    <t>郑宗梁</t>
  </si>
  <si>
    <t>新生报小学16周次课：学费5500+教材费280=5780元</t>
  </si>
  <si>
    <t>030866</t>
  </si>
  <si>
    <t>陈乐梵</t>
  </si>
  <si>
    <t>新生报读小学16周次课：学费5500+教材费280=5780元</t>
  </si>
  <si>
    <t>030868</t>
  </si>
  <si>
    <t>隗政宇</t>
  </si>
  <si>
    <t>030866-1</t>
  </si>
  <si>
    <t>李非</t>
  </si>
  <si>
    <t>新生报幼儿班21周次课：学费试读3780元</t>
  </si>
  <si>
    <t>030871</t>
  </si>
  <si>
    <t>李紫莹</t>
  </si>
  <si>
    <t>报小学144周课次，学费5500*9期*0.65=32175元，教材费280*9期=2520元，总费用：32175+2520=34695元。陈总特批。</t>
  </si>
  <si>
    <t>030894</t>
  </si>
  <si>
    <t>陈厚烨</t>
  </si>
  <si>
    <t>新生报读周三周五班：学费4400元（新生试读价）</t>
  </si>
  <si>
    <t>老生续费1-3期</t>
  </si>
  <si>
    <t>老生续低于48周营业额营业额</t>
  </si>
  <si>
    <t>028954</t>
  </si>
  <si>
    <t>温诗仪</t>
  </si>
  <si>
    <t>续小学16周次课：6325+280书费=6605元</t>
  </si>
  <si>
    <t>老生续48周及以上营业额</t>
  </si>
  <si>
    <t>028959</t>
  </si>
  <si>
    <t>李俞毅</t>
  </si>
  <si>
    <t>补48周次课：4200*6期-12600已交3期=12600元</t>
  </si>
  <si>
    <t>14年1月1日前的新生报读69期</t>
  </si>
  <si>
    <t>028995</t>
  </si>
  <si>
    <t>吴雨桐</t>
  </si>
  <si>
    <t>续小学64周次课：6325*4期*0.8-2000现金券+280书费*4期=19360元，赖校特批</t>
  </si>
  <si>
    <t>029006</t>
  </si>
  <si>
    <t>杜钰宜</t>
  </si>
  <si>
    <t>续初中48周次课：2160*3期+400*2期=7280元，赖校特批</t>
  </si>
  <si>
    <t>029027</t>
  </si>
  <si>
    <t>王睿哲</t>
  </si>
  <si>
    <t>029029</t>
  </si>
  <si>
    <t>续初中16周次课：7392-现金券1300+400书费=6492元</t>
  </si>
  <si>
    <t>029031</t>
  </si>
  <si>
    <t>庄柱淇</t>
  </si>
  <si>
    <t>029035</t>
  </si>
  <si>
    <t>朱子荣</t>
  </si>
  <si>
    <t>续小学101周次课：4200*6期+230书费+280书费*5期=26830元，张慧特批</t>
  </si>
  <si>
    <t>029039</t>
  </si>
  <si>
    <t>钟可欣</t>
  </si>
  <si>
    <t>续幼儿42周次课：8200*0.8+230*2期书费=7020</t>
  </si>
  <si>
    <t>029040</t>
  </si>
  <si>
    <t>续小学140次课：3800*8期+3800/16*12次+280*8期=35490</t>
  </si>
  <si>
    <t>029182</t>
  </si>
  <si>
    <t>石若凡</t>
  </si>
  <si>
    <t>续初中16周次课试读价：5280+400书费=5680元</t>
  </si>
  <si>
    <t>029184</t>
  </si>
  <si>
    <t>杨泽林</t>
  </si>
  <si>
    <t>补32周次课：11370-1000现金券+280书费*2期=10930，张慧特批</t>
  </si>
  <si>
    <t>029190</t>
  </si>
  <si>
    <t>黄仲麟</t>
  </si>
  <si>
    <t>续小学32周次课：11370-1100现金券+280书费*2期=10830元</t>
  </si>
  <si>
    <t>029351</t>
  </si>
  <si>
    <t>谷旌</t>
  </si>
  <si>
    <t>续小学64周次课：3800*4期+280书费*4期=16320元，陈总特批</t>
  </si>
  <si>
    <t>029353</t>
  </si>
  <si>
    <t>续初中32周次课：4000*2期+400*2期=8800元，陈总特批</t>
  </si>
  <si>
    <t>029365</t>
  </si>
  <si>
    <t>黄睿智</t>
  </si>
  <si>
    <t>续小学144周次课：3800*0.9*9期+280书费*9期=33300-10000定金=23300</t>
  </si>
  <si>
    <t>029374</t>
  </si>
  <si>
    <t>廖心悦</t>
  </si>
  <si>
    <t>续幼儿21周次课：4880-500现金券+230书费=4610元</t>
  </si>
  <si>
    <t>029729</t>
  </si>
  <si>
    <t>史家慈</t>
  </si>
  <si>
    <t>续小学80周次课：4200*5期+280书费*5期=22400元</t>
  </si>
  <si>
    <t>029738</t>
  </si>
  <si>
    <t>陆红榆</t>
  </si>
  <si>
    <t>续初中32周次课：13780-1300现金券*0.96+400书费*2期=12780元，陈总特批</t>
  </si>
  <si>
    <t>029739</t>
  </si>
  <si>
    <t>补初中16周次课：16175-11980已交2期=4195元</t>
  </si>
  <si>
    <t>029753</t>
  </si>
  <si>
    <t>刘乃方</t>
  </si>
  <si>
    <t>029811</t>
  </si>
  <si>
    <t>韩璟纯</t>
  </si>
  <si>
    <t>续小学64周次课：6325*4期*0.8-2000劵+840书费=19080，张慧特批</t>
  </si>
  <si>
    <t>029825</t>
  </si>
  <si>
    <t>黎学佳</t>
  </si>
  <si>
    <t>续小学64周次课：6325*4期*0.8-3440现金券+1120书费=17920</t>
  </si>
  <si>
    <t>029845</t>
  </si>
  <si>
    <t>罗涛权</t>
  </si>
  <si>
    <t>续小学64周次课：18240+书费1360-16600定金=3000元</t>
  </si>
  <si>
    <t>029984</t>
  </si>
  <si>
    <t>田畅</t>
  </si>
  <si>
    <t>续小学96周次课：4000*6=24000,24000+教材费280*6套=25680元，另赠8次课共104次。陈总特批。</t>
  </si>
  <si>
    <t>029956</t>
  </si>
  <si>
    <t>孙凯扬</t>
  </si>
  <si>
    <t>补小学64周次课：6325*5*0.6-1800现金券-6325=10850元，10850+教材费280*4=11970元</t>
  </si>
  <si>
    <t>029993</t>
  </si>
  <si>
    <t>侯星而</t>
  </si>
  <si>
    <t>续小学135周次课：3800/16=237.5*135次=32063元，32063+教材费280*8期=34303元。</t>
  </si>
  <si>
    <t>030053</t>
  </si>
  <si>
    <t>李昊阳</t>
  </si>
  <si>
    <t>报初中试读16次课，学费5280+教材费400=5680元</t>
  </si>
  <si>
    <t>030089</t>
  </si>
  <si>
    <t>王国琛</t>
  </si>
  <si>
    <t>续读中学44周次课：16240-1600元现金券=14640元，14640元+800元教材费=15440元</t>
  </si>
  <si>
    <t>030133</t>
  </si>
  <si>
    <t>易中昊</t>
  </si>
  <si>
    <t>030159</t>
  </si>
  <si>
    <t>邓明扬</t>
  </si>
  <si>
    <t>续小学64周次课：6325*4期*0.8-2000（满千减百）=18240，18240+教材费1120=19360元</t>
  </si>
  <si>
    <t>030181</t>
  </si>
  <si>
    <t>杨嘉蔚</t>
  </si>
  <si>
    <t>报小学16周次课：学费6380+教材费280=6660元</t>
  </si>
  <si>
    <t>030178</t>
  </si>
  <si>
    <t>朱妍婷</t>
  </si>
  <si>
    <t>续报小学64周次课：学费6325*4*0.6-1500（现金券）=13680，13680+教材费1120=14800元</t>
  </si>
  <si>
    <t>030179</t>
  </si>
  <si>
    <t>朱妍嵋</t>
  </si>
  <si>
    <t>续报小学64周次课：学费6325*4*0.6-1500（现金券）=13680，13680+教材费1120=14800元，教师子女</t>
  </si>
  <si>
    <t>030187</t>
  </si>
  <si>
    <t>向正域</t>
  </si>
  <si>
    <t>续报小学44周次课：学费13800元-1800元现金券=12000元，陈总特批</t>
  </si>
  <si>
    <t>030189</t>
  </si>
  <si>
    <t>龙以宸</t>
  </si>
  <si>
    <t>续报小学96周次课：学费6325*6*0.6-2200（满千返百）=20570,20570+1680-22250，教师子女</t>
  </si>
  <si>
    <t>030198</t>
  </si>
  <si>
    <t>戴耀中</t>
  </si>
  <si>
    <t>续小学153周次课：学费3800*9期=34200,34200+280元教材费=34480元</t>
  </si>
  <si>
    <t>030230</t>
  </si>
  <si>
    <t>张东明</t>
  </si>
  <si>
    <t>续小学64周次：学费4000*4期=16000元，陈总特批</t>
  </si>
  <si>
    <t>030234</t>
  </si>
  <si>
    <t>肖楚荥</t>
  </si>
  <si>
    <t>续平时（周四晚）小学1.5小时班40周次，学费6325/2*2*0.8-现金券500=4560/32次*40次=5700元</t>
  </si>
  <si>
    <t>030235</t>
  </si>
  <si>
    <t>黎宇聆</t>
  </si>
  <si>
    <t>030236</t>
  </si>
  <si>
    <t>尚锦江</t>
  </si>
  <si>
    <t>030237</t>
  </si>
  <si>
    <t>刘静霖</t>
  </si>
  <si>
    <t>030258</t>
  </si>
  <si>
    <t>陈中铭</t>
  </si>
  <si>
    <t>续报小学48周次课：学费4200*3=12600,12600+教材费280*3=13440元，陈总特批</t>
  </si>
  <si>
    <t>030266</t>
  </si>
  <si>
    <t>莫昊阳</t>
  </si>
  <si>
    <t>续报小学64周次课：学费4400*4=17600,17600+教材费280*4=18720元，陈总特批</t>
  </si>
  <si>
    <t>030287</t>
  </si>
  <si>
    <t>梁逸可</t>
  </si>
  <si>
    <t>续报小学64周次课：学费4000*4期=16000,16000+教材费280*4=17120元，陈总特批</t>
  </si>
  <si>
    <t>030645</t>
  </si>
  <si>
    <t>陈永佳</t>
  </si>
  <si>
    <t>续报小学64周次课：学费6325*4期*0.8=20240,20240-2000现金券=18240元</t>
  </si>
  <si>
    <t>030446</t>
  </si>
  <si>
    <t>唐语桐</t>
  </si>
  <si>
    <t>续报小学64周次课：学费4560*4期=18240,18240+教材费280*4期=19360元</t>
  </si>
  <si>
    <t>030757</t>
  </si>
  <si>
    <t>谢裕强</t>
  </si>
  <si>
    <t>报40周次周四晚短训班：学费4160+教材费180*2=4520，团报特批。</t>
  </si>
  <si>
    <t>030460</t>
  </si>
  <si>
    <t>陈奕玮</t>
  </si>
  <si>
    <t>续报小学44周次：学费13800-1800元现金券=12000元</t>
  </si>
  <si>
    <t>030470</t>
  </si>
  <si>
    <t>汪洋</t>
  </si>
  <si>
    <t>续报小学64周次：学费4000*4期=16000元，16000元+教材费280元=16280元</t>
  </si>
  <si>
    <t>030471</t>
  </si>
  <si>
    <t>卢思颖</t>
  </si>
  <si>
    <t>续报小学64周次：学费4000*4期=16000元，16000元+教材费280元=16280元，陈总特批</t>
  </si>
  <si>
    <t>030491</t>
  </si>
  <si>
    <t>谢博成</t>
  </si>
  <si>
    <t>030495</t>
  </si>
  <si>
    <t>黄思竣</t>
  </si>
  <si>
    <t>续报小学64周次：学费6325*4期*0.8-2000元现金券=18240元，18240元+教材费1120元=19360元</t>
  </si>
  <si>
    <t>030497</t>
  </si>
  <si>
    <t>刘东升</t>
  </si>
  <si>
    <t>续报小学64周次：学费4000*4期=16000元，16000元+280元教材费*4期=17120元，陈总特批</t>
  </si>
  <si>
    <t>030513</t>
  </si>
  <si>
    <t>雷华轩</t>
  </si>
  <si>
    <t>续平时（周四晚）小学1.5小时班40周次，学费6325/2*2*0.8-现金券500=4560/32次*40次=5700元，5700元+教材费2套（180元*2）360=6060元</t>
  </si>
  <si>
    <t>030515</t>
  </si>
  <si>
    <t>骆焱文</t>
  </si>
  <si>
    <t>续报小学64周次：学费4200*4期=16800元，16800+教材费280*4期=17920元</t>
  </si>
  <si>
    <t>030660</t>
  </si>
  <si>
    <t>符清灵</t>
  </si>
  <si>
    <t>续报小学64周次：学费4400*4期=17600元，17600+教材费280*4期=18720元</t>
  </si>
  <si>
    <t>030746</t>
  </si>
  <si>
    <t>潘致成</t>
  </si>
  <si>
    <t>续报小学64周次课：学费6325*4期*0.8=20240,20240-2000现金券=18240元，18240+教材费1120=19360元。</t>
  </si>
  <si>
    <t>030756</t>
  </si>
  <si>
    <t>林家琦</t>
  </si>
  <si>
    <t>续报小学96周次课：学费3800*6期=22800，,2800+教材费280*6期=24480元</t>
  </si>
  <si>
    <t>030760</t>
  </si>
  <si>
    <t>张廷婷</t>
  </si>
  <si>
    <t>续报初中24周次课：学费8120+教材费400=8520元</t>
  </si>
  <si>
    <t>030762</t>
  </si>
  <si>
    <t>张梓琦</t>
  </si>
  <si>
    <t>续报小学16周次：学费4000+教材费280=4280元，赖校特批。</t>
  </si>
  <si>
    <t>030806</t>
  </si>
  <si>
    <t>林剑浩</t>
  </si>
  <si>
    <t>续读幼儿21周次课，学费4880+教材费230=5110元</t>
  </si>
  <si>
    <t>030858</t>
  </si>
  <si>
    <t>韩卓衡</t>
  </si>
  <si>
    <t>续平时（周四晚）小学1.5小时班40周次，学费6325/2*2*0.8-现金券500=4560/32次*40次=5700元，教材费180*2=360,总费用：5700+360=6060元</t>
  </si>
  <si>
    <t>030869</t>
  </si>
  <si>
    <t>李丹</t>
  </si>
  <si>
    <t>续报初中48周次课：学费3800*3=11400元，陈总特批</t>
  </si>
  <si>
    <t>029840</t>
  </si>
  <si>
    <t>定金16600元</t>
  </si>
  <si>
    <t>028511</t>
  </si>
  <si>
    <t>定金10000元</t>
  </si>
  <si>
    <t>030247-2</t>
  </si>
  <si>
    <t>朱晓佳</t>
  </si>
  <si>
    <r>
      <rPr>
        <sz val="9"/>
        <rFont val="Arial"/>
        <family val="2"/>
      </rPr>
      <t>2</t>
    </r>
    <r>
      <rPr>
        <sz val="9"/>
        <rFont val="宋体"/>
        <family val="3"/>
        <charset val="134"/>
      </rPr>
      <t>月</t>
    </r>
  </si>
  <si>
    <t>031885</t>
  </si>
  <si>
    <t>杨丰华</t>
  </si>
  <si>
    <t>新生报读初中：48周次课，学费19280-3440（现金券）=15840元，15840+教材费900元=16740元</t>
  </si>
  <si>
    <t>031886</t>
  </si>
  <si>
    <t>新生报小学137周次：学费32175-5500=26675,26675+教材费280*8期=28915元</t>
  </si>
  <si>
    <r>
      <rPr>
        <sz val="9"/>
        <rFont val="Arial"/>
        <family val="2"/>
      </rPr>
      <t>2月</t>
    </r>
  </si>
  <si>
    <t>032109</t>
  </si>
  <si>
    <t>032221</t>
  </si>
  <si>
    <t>周彦妤</t>
  </si>
  <si>
    <t>续报初中50周次课：学费19280-现金券3440=15840元</t>
  </si>
  <si>
    <t>新生平时晚班</t>
  </si>
  <si>
    <t>032223-1</t>
  </si>
  <si>
    <t>李宇文</t>
  </si>
  <si>
    <t>新生报平时晚上剑桥班16周次：学费1980元（凭PPT单张送100元教材费）</t>
  </si>
  <si>
    <t>032276</t>
  </si>
  <si>
    <t>续初中80周次课：学费3800*5=19000元，19000+教材费3600=22600元，陈总特批</t>
  </si>
  <si>
    <t>033059</t>
  </si>
  <si>
    <t>总课次是141周次，分2期付款，补齐第二批45周次课费用7600元，张慧特批，</t>
  </si>
  <si>
    <t>032223-2</t>
  </si>
  <si>
    <r>
      <rPr>
        <sz val="9"/>
        <rFont val="Arial"/>
        <family val="2"/>
      </rPr>
      <t>3</t>
    </r>
    <r>
      <rPr>
        <sz val="9"/>
        <rFont val="宋体"/>
        <family val="3"/>
        <charset val="134"/>
      </rPr>
      <t>月</t>
    </r>
  </si>
  <si>
    <t>邵泓锦</t>
  </si>
  <si>
    <t>新生报读144周次课：学费3800*9期=34200元，教材费280*9期=2520元，34200+2520-定金6720=30000元，陈总特批。</t>
  </si>
  <si>
    <t>谢铭轩</t>
  </si>
  <si>
    <t>新生报读小学48周次课：学费：16580-2780＝13800元，教材费280*3期=840元，陈总特批优惠2780元。</t>
  </si>
  <si>
    <r>
      <rPr>
        <sz val="9"/>
        <rFont val="Arial"/>
        <family val="2"/>
      </rPr>
      <t>3月</t>
    </r>
  </si>
  <si>
    <t>梁精菁</t>
  </si>
  <si>
    <t>新生报读平时（周四晚）小学1.5小时班40周次：学费7480-现金券300=7180元，教材费180*2期=360元，7180+360=7540元</t>
  </si>
  <si>
    <t>贺炯霖</t>
  </si>
  <si>
    <t>老生续费小学16周次课，体育东小学林蔼瑜教师子女，陈总特批学费：6380*0.6-老生介绍新生券1500=2328，教材费280元，合计2328+280=2608元</t>
  </si>
  <si>
    <t>丁宇轩</t>
  </si>
  <si>
    <t>袁彩苹/詹雪芳</t>
  </si>
  <si>
    <t>新生报读小学16周次课：学费6380元+教材费280元=6660元</t>
  </si>
  <si>
    <t>陈棣华</t>
  </si>
  <si>
    <t>袁彩苹/张慧</t>
  </si>
  <si>
    <t>黄彧琪</t>
  </si>
  <si>
    <t>蔡锐斌</t>
  </si>
  <si>
    <t>新生报读小学16周次课：试读价学费4400+教材费280-定金500=4180元</t>
  </si>
  <si>
    <t>康悦</t>
  </si>
  <si>
    <t>续报初中16周次课：学费试读价5280元</t>
  </si>
  <si>
    <t>刘明昊</t>
  </si>
  <si>
    <t>新生连报小学48周次课，张慧特批优惠2780元，学费：16580-2780＝13800，教材费280*3期=840元</t>
  </si>
  <si>
    <t>梁欣奕</t>
  </si>
  <si>
    <t>新生报读小学16周次课：学费试读价4800+教材费280=5080元</t>
  </si>
  <si>
    <t>陈子萦</t>
  </si>
  <si>
    <t>续报初中16周次课：学费7380+教材费400=7780元</t>
  </si>
  <si>
    <t>李曼宁</t>
  </si>
  <si>
    <t xml:space="preserve">詹雪芳 </t>
  </si>
  <si>
    <t>新生初中16周次课：学费7380-现金券780=6600元，教材费400元，总计6600+400=7000元，陈总特批</t>
  </si>
  <si>
    <t>曹榕容</t>
  </si>
  <si>
    <t>陈晓洁/连妙华</t>
  </si>
  <si>
    <t>新生报读小学16周次课：学费试读价5500+教材费280=5780元，张慧特批</t>
  </si>
  <si>
    <t>黄思淳</t>
  </si>
  <si>
    <t>续报小学32周次课：学费6380*2期*0.6折=7656元，教材费280*2期=560元，合计7656+560=8216元，东山区育才实验教师何颖仪子女6折优惠。</t>
  </si>
  <si>
    <t>万旻玥</t>
  </si>
  <si>
    <t>李得红</t>
  </si>
  <si>
    <t>新生报小学16周次课：学费6380+教材费280=6660元</t>
  </si>
  <si>
    <t>李忻蓥</t>
  </si>
  <si>
    <t>徐浩鹏</t>
  </si>
  <si>
    <t>叶美如</t>
  </si>
  <si>
    <t>续报幼儿21周次课，学费4880+教材费280=5160元（用幼儿课时学小学教材）</t>
  </si>
  <si>
    <t>李俊毅</t>
  </si>
  <si>
    <t>新生报读小学48周次课：学费16560-现金券2760=13800元，教材费3期*280=840元，合计13800+840=14640元</t>
  </si>
  <si>
    <t>吴婉婷</t>
  </si>
  <si>
    <t>新生报读小学48周次课：学费16560-现金券2760=13800元，欠书费。</t>
  </si>
  <si>
    <t>龙映蓉</t>
  </si>
  <si>
    <t>新生报读小学48周次课：学费16580-现金券2780=13800元，教材费3期*280=840，合计：13800+840=14640元</t>
  </si>
  <si>
    <t>杨世楠</t>
  </si>
  <si>
    <t>续报初中48周次课：学费19280-3105=16175元，教材费2期*400=800元，合计16175+800=16975元，陈总特批。</t>
  </si>
  <si>
    <t>张锦宜</t>
  </si>
  <si>
    <t>续报初中30周次课：学费12450-2550=9900元，教材费1期400元，合计9900+400=10300元，张慧特批。</t>
  </si>
  <si>
    <t>冼程曦</t>
  </si>
  <si>
    <t>续报初中16周次课：学费5280元，张慧特批</t>
  </si>
  <si>
    <t>程曦</t>
  </si>
  <si>
    <t>詹雪芳/陈晓洁</t>
  </si>
  <si>
    <t>新生报小学16周次课：学费6380-现金券1580=4800元，教材费1期280元，合计4800+280=5080元，张慧特批</t>
  </si>
  <si>
    <t>曹越</t>
  </si>
  <si>
    <t>新生报读小学16周次课，张慧特批优惠880元，学费：6380-880=5500元，教材费1期280元。合计5500+280=5780元。</t>
  </si>
  <si>
    <t>李佳骏</t>
  </si>
  <si>
    <t>新生报读小学48周次课，张慧特批优惠2780，学费16580-2780=13800元，教材费3期*280=840元，合计13800+840=14640元</t>
  </si>
  <si>
    <t>杨子仪</t>
  </si>
  <si>
    <t>老生续报小学64周次课，陈总特批优惠1800元，学费25800-1800=24000，教材费1期280元。</t>
  </si>
  <si>
    <t>许国桓</t>
  </si>
  <si>
    <t>新生报读小学16周次课，张慧特批优惠1580元，学费：6380-1580=4800元，教材费1期280元。</t>
  </si>
  <si>
    <t>王建瓴</t>
  </si>
  <si>
    <t>续报小学2.5小时短训班，陈总特批优惠3248元，学费：6380*0.7/20次*14=3126元，教材费1期280元。</t>
  </si>
  <si>
    <t>马启轩</t>
  </si>
  <si>
    <t>新生连报3期小学48周次课：陈总特批优惠2760元，学费16560-现金券2760=13800元，教材费3期*280=840元。</t>
  </si>
  <si>
    <t>汪子惠</t>
  </si>
  <si>
    <t>老生续报小学16周次课，张慧特批优惠880元，学费6380-现金券880=5500元，欠教材费</t>
  </si>
  <si>
    <t>林柏汶</t>
  </si>
  <si>
    <t>续报小学6期96周次课，陈总特批优惠8780元，学费31580-现金券8780=22800元，教材费6期*280=1680元</t>
  </si>
  <si>
    <t>徐子敏</t>
  </si>
  <si>
    <t>新生连报3期小学44周次课，陈总特批优惠3930元，学费16580-2780=13800，13800/48*44次课=12650元，教材费3期*280=840元</t>
  </si>
  <si>
    <t>曾家慧</t>
  </si>
  <si>
    <t>陈妮可</t>
  </si>
  <si>
    <t>曾铭深</t>
  </si>
  <si>
    <t>新生报读小学16周次课：张慧特批优惠1580，学费试读价4800元，教材费1期280元</t>
  </si>
  <si>
    <t>李飞飞</t>
  </si>
  <si>
    <t>老生续费补交8周幼儿课，陈总特批优惠419元，学费按试读价3780元/21周*8周=1440元，教材费1期230元</t>
  </si>
  <si>
    <t>甄隽葳</t>
  </si>
  <si>
    <t>新生报读初中16周次课，张慧特批学费优惠2100元，试读价学费5280，教材费1期400元。</t>
  </si>
  <si>
    <t>董彦辰</t>
  </si>
  <si>
    <t>李得红/袁彩苹</t>
  </si>
  <si>
    <t>新生连报3期小学48周次课，张慧特批优惠2780元，学费：16580-现金券2780＝13800元，教材费280*3期=840元</t>
  </si>
  <si>
    <t>老生连报12期小学192周次课，之前交定金20000元。（陈总特批优惠学费按3800元/16周次小学，学费3800*12期=45600元，老生介绍新生优惠券300元，老生谭钧哲介绍新生李飞飞，老生转券给新生）补学费余款45600-定金20000-现金券300=25300元，欠12期小学教材费（280元/期）</t>
  </si>
  <si>
    <t>刘润泽</t>
  </si>
  <si>
    <t>老生续报小学16周次课，张慧特批优惠2552元，棠下小学教师何平子女6折，学费：6380*0.6=3828元，教材费1期280元。</t>
  </si>
  <si>
    <t>赵然</t>
  </si>
  <si>
    <t>老生连报幼儿28周次课，华侨外国语学校教师周智慧子女6折，张慧优惠2603元，学费6507-2603=3904元，书费1期230元。</t>
  </si>
  <si>
    <t>吴昊泽</t>
  </si>
  <si>
    <t>老生续报小学16周次课，陈总特批优惠1980元，学费6380-1980=4400元，教材费1期280元</t>
  </si>
  <si>
    <t>代倬宇</t>
  </si>
  <si>
    <t>新生报读小学一期16周次课，学费6380元，教材费2期*280元=560元</t>
  </si>
  <si>
    <t>黄正旭</t>
  </si>
  <si>
    <t>老生补报小学8次课，学费6380/16*8=3190元，教材费1期280元</t>
  </si>
  <si>
    <t>李思诺</t>
  </si>
  <si>
    <t>连妙华/詹雪芳</t>
  </si>
  <si>
    <t>新生连报小学3期48周次课，张慧特批优惠2780元，学费16580-2780=13800元（欠3期书费）</t>
  </si>
  <si>
    <t>李卓男</t>
  </si>
  <si>
    <t>新生报读小学16周次课，张慧特批优惠1580，老生段一彤带新生李卓男现金券，学费6380-现金券1580=4800元，教材费1期280元。.</t>
  </si>
  <si>
    <t>张菲洋</t>
  </si>
  <si>
    <t>老生连报9期144周次课，陈总特批优惠6280元，老生介绍新生优惠券800元，老生张菲杨介绍新生李思诺，学费42280-5480-现金券800=36000元，教材费9期*280元=2520元。</t>
  </si>
  <si>
    <t>叶晓禹</t>
  </si>
  <si>
    <t>新生转连报48周小学课次，之前2014年12月31日报一期学费4400/16周小学课次，陈总特批转报48周小学课次，优惠学费为13800元/48周，现补32周小学课次，13800-4400=9400元，欠二期书费560元。</t>
  </si>
  <si>
    <t>张栩烽</t>
  </si>
  <si>
    <t>新生报读幼儿1期21周次课，学费4880元，教材费1套230元。</t>
  </si>
  <si>
    <t>陈雨岚</t>
  </si>
  <si>
    <t>新生报读小学16周次课，陈总特批优惠1580元，学费试读价4800，教材费1期280元</t>
  </si>
  <si>
    <r>
      <rPr>
        <sz val="9"/>
        <rFont val="Arial"/>
        <family val="2"/>
      </rPr>
      <t>4</t>
    </r>
    <r>
      <rPr>
        <sz val="9"/>
        <rFont val="宋体"/>
        <family val="3"/>
        <charset val="134"/>
      </rPr>
      <t>月</t>
    </r>
  </si>
  <si>
    <t>035150</t>
  </si>
  <si>
    <t>周筱涵</t>
  </si>
  <si>
    <t>新生报读1期小学16周次课，张慧特批优惠1580元，学费试读价4800元，教材费1期280元</t>
  </si>
  <si>
    <t>035257</t>
  </si>
  <si>
    <t>郑煜荣</t>
  </si>
  <si>
    <t>新生连报小学3期48周次课，陈总特批优惠2780元，老生黄婧妍带新生郑煜荣现金券，老生黄婧妍现金券让给新生郑煜荣，新生学费16580-现金券2780=13800元，教材费3期*280=840元</t>
  </si>
  <si>
    <r>
      <rPr>
        <sz val="9"/>
        <rFont val="Arial"/>
        <family val="2"/>
      </rPr>
      <t>4月</t>
    </r>
  </si>
  <si>
    <t>035602</t>
  </si>
  <si>
    <t>葛美彤</t>
  </si>
  <si>
    <t>新生连报3期小学44周次课，老生陈妮可带新生葛美彤现金券，老生转让现金券给新生，学费16580-现金券2780=13800，13800/48*44次课=12650元，教材费3期*280=840元</t>
  </si>
  <si>
    <t>035692</t>
  </si>
  <si>
    <t>龙又滔</t>
  </si>
  <si>
    <t>新生报读小学1期16周次课，张慧特批优惠1580元，学费试读价4800元，教材费1期280元</t>
  </si>
  <si>
    <t>035724</t>
  </si>
  <si>
    <t>林适可</t>
  </si>
  <si>
    <t>新生连报3期小学48周次课，张慧特批优惠2780元，学费16580-2780=13800元，欠3期教材费</t>
  </si>
  <si>
    <t>035865</t>
  </si>
  <si>
    <t>胡蝶</t>
  </si>
  <si>
    <t>新生报读周日下午小学三年级一对一，学费6380/16/3*1.5=200元/小时，200*32小时=6400元</t>
  </si>
  <si>
    <t>036015</t>
  </si>
  <si>
    <t>李歆宜</t>
  </si>
  <si>
    <t>老生续连报初中3期48周次课，张慧特批优惠3440元，学费19280-3440=15840元。欠3期教材费。</t>
  </si>
  <si>
    <t>新生8次课内补报2-9期</t>
  </si>
  <si>
    <t>036016</t>
  </si>
  <si>
    <t>李佳璐</t>
  </si>
  <si>
    <t>新生八次课内续报3期小学48周次课，该生于2015年3月14日首次进1A32SP2消费。张慧特批优惠2780元，学费16580-2780=13800元，欠3期教材费。</t>
  </si>
  <si>
    <t>036030</t>
  </si>
  <si>
    <t>老生续报小学32周次课，学费6380/16次*32次=12760元，黄船小学教师钟丽萍子女6折，12760*0.6=7656元。欠2期教材费。</t>
  </si>
  <si>
    <t>036032</t>
  </si>
  <si>
    <t>036034</t>
  </si>
  <si>
    <t>刘榆欣</t>
  </si>
  <si>
    <t>老生补幼儿7周次课，张慧特批优惠200元，学费：8480/42次*7次=1413元。</t>
  </si>
  <si>
    <t>036046</t>
  </si>
  <si>
    <t>林炜楠</t>
  </si>
  <si>
    <t>老生续报小学16周次课，广州市华侨外国语学校教师罗海燕子女6折，学费6380*0.6=3828元，教材费1期280元。</t>
  </si>
  <si>
    <t>036050</t>
  </si>
  <si>
    <t>黎伟钊</t>
  </si>
  <si>
    <t>新生连报小学2期32周次课，张慧特批优惠1580元，学费11380-1580=9800元，教材费：280*2=560元</t>
  </si>
  <si>
    <t>036071</t>
  </si>
  <si>
    <t>新生八次课内续报9期小学144周次课，陈总特批优惠8080元，学费42280-8080=34200元。欠9期教材费</t>
  </si>
  <si>
    <t>036072</t>
  </si>
  <si>
    <t>14年1月1日后的新生首次报读69期</t>
  </si>
  <si>
    <t>036075</t>
  </si>
  <si>
    <t>老生连110周小学课次，陈总特批优惠6189元，学费32297-6180=26108元，欠8期书费</t>
  </si>
  <si>
    <t>036083</t>
  </si>
  <si>
    <t>黄沐晨</t>
  </si>
  <si>
    <t>张若芹</t>
  </si>
  <si>
    <t>新生报读幼儿1期21周次课，学费4880元，教材费230元</t>
  </si>
  <si>
    <t>036085</t>
  </si>
  <si>
    <t>黎佳霖</t>
  </si>
  <si>
    <t>036090</t>
  </si>
  <si>
    <t>吴立东</t>
  </si>
  <si>
    <t>036098</t>
  </si>
  <si>
    <t>向泳欣</t>
  </si>
  <si>
    <t>036100</t>
  </si>
  <si>
    <t>王艺霖</t>
  </si>
  <si>
    <t>老生续报3期小学48周次课，张慧特批优惠2780元，学费16580-2780=13800元，教材费3期*280=840</t>
  </si>
  <si>
    <t>036145</t>
  </si>
  <si>
    <t>马乐怡</t>
  </si>
  <si>
    <t>新生报小学1期16周次课，陈总特批优惠1580，学费试读价4800元，教材费1期280元</t>
  </si>
  <si>
    <t>036146</t>
  </si>
  <si>
    <t>马乐天</t>
  </si>
  <si>
    <t>036163</t>
  </si>
  <si>
    <t>陈凯翔</t>
  </si>
  <si>
    <t>新生报读幼儿1期21周次课，张慧特批优惠600元，学费4880-600=4280元，教材费1期230元</t>
  </si>
  <si>
    <t>036172</t>
  </si>
  <si>
    <t>老生续报1期小学18周次课，豪贤路小学教师林竹双子女6折，学费：6380/16次*18次=7177元，7177*0.6=4306元</t>
  </si>
  <si>
    <t>036182</t>
  </si>
  <si>
    <t>王秉宸</t>
  </si>
  <si>
    <t>老生续报小学1期16周次课，华阳小学教师李秀娟子女6折，学费6380*0.6=3828，教材费1期280元</t>
  </si>
  <si>
    <t>036188</t>
  </si>
  <si>
    <t>吴琪宣</t>
  </si>
  <si>
    <t>新生报1期初中16周次课，张慧特批优惠2100元，学费试读价5280元，教材费1期400元</t>
  </si>
  <si>
    <t>036427</t>
  </si>
  <si>
    <t>李缙承</t>
  </si>
  <si>
    <t>新生连报3期小学48周次课，张慧特批优惠2780元，学费16580-2780=13800元，教材费3期*280=840</t>
  </si>
  <si>
    <t>036431</t>
  </si>
  <si>
    <t>杨百齐</t>
  </si>
  <si>
    <t>新生连报小学10期160周次课，陈总特批优惠8978元，学费：42280/144周*160周=46978,46978-8978=38000，教材费10期*280=2800元</t>
  </si>
  <si>
    <t>老生领袖课程</t>
  </si>
  <si>
    <t>领袖课程国内线</t>
  </si>
  <si>
    <t>035807-1</t>
  </si>
  <si>
    <t>035807-2</t>
  </si>
  <si>
    <t>张欢</t>
  </si>
  <si>
    <t>报2015年领袖课程岭南浸泡封闭营5天，日期为8.8-8.12，价格3980元。</t>
  </si>
  <si>
    <t>036062-1</t>
  </si>
  <si>
    <t>报2015年领袖课程北京5天4晚，日期为8.3-8.7，价格6980元。</t>
  </si>
  <si>
    <t>036062-2</t>
  </si>
  <si>
    <t>陈芳</t>
  </si>
  <si>
    <t>036103-1</t>
  </si>
  <si>
    <t>报2015年领袖课程珠海海岛2天1晚，日期为8.5-8.6，价格980元。</t>
  </si>
  <si>
    <t>036103-2</t>
  </si>
  <si>
    <t>李爱珠</t>
  </si>
  <si>
    <t>036189-1</t>
  </si>
  <si>
    <t>王宇扬</t>
  </si>
  <si>
    <t>报2015年领袖课程珠海澳门3天2晚，日期为8.3-8.5，价格2980元。</t>
  </si>
  <si>
    <t>036189-2</t>
  </si>
  <si>
    <t>董伟茜</t>
  </si>
  <si>
    <t>036232-1</t>
  </si>
  <si>
    <t>刘复翰</t>
  </si>
  <si>
    <t>036232-2</t>
  </si>
  <si>
    <t>邢玉葵</t>
  </si>
  <si>
    <t>036444-1</t>
  </si>
  <si>
    <t>张锐</t>
  </si>
  <si>
    <t>036444-2</t>
  </si>
  <si>
    <t>周红玲</t>
  </si>
  <si>
    <t>036445-1</t>
  </si>
  <si>
    <t>黄思峻</t>
  </si>
  <si>
    <t>报2015年领袖课程珠海长隆2天1晚，日期为7.29-7.30，价格1980元。</t>
  </si>
  <si>
    <t>036445-2</t>
  </si>
  <si>
    <t>036456-1</t>
  </si>
  <si>
    <t>梁润生</t>
  </si>
  <si>
    <t>036456-2</t>
  </si>
  <si>
    <t>黄川芷</t>
  </si>
  <si>
    <t>036457-1</t>
  </si>
  <si>
    <t>梁庭基</t>
  </si>
  <si>
    <t>036457-2</t>
  </si>
  <si>
    <t>高雅利</t>
  </si>
  <si>
    <t>036458-1</t>
  </si>
  <si>
    <t>刘思颖</t>
  </si>
  <si>
    <t>036458-2</t>
  </si>
  <si>
    <t/>
  </si>
  <si>
    <r>
      <rPr>
        <sz val="9"/>
        <rFont val="Arial"/>
        <family val="2"/>
      </rPr>
      <t>8</t>
    </r>
    <r>
      <rPr>
        <sz val="9"/>
        <rFont val="宋体"/>
        <family val="3"/>
        <charset val="134"/>
      </rPr>
      <t>月</t>
    </r>
  </si>
  <si>
    <t>042556</t>
  </si>
  <si>
    <t>杨穗婧</t>
  </si>
  <si>
    <t>杨霞</t>
  </si>
  <si>
    <t>新生报读小学16周次课，张慧特批优惠1580元，学费试读价4800元，教材费1期280元</t>
  </si>
  <si>
    <t>042610</t>
  </si>
  <si>
    <t>于诗迪</t>
  </si>
  <si>
    <t>张佳莹</t>
  </si>
  <si>
    <r>
      <rPr>
        <sz val="9"/>
        <rFont val="Arial"/>
        <family val="2"/>
      </rPr>
      <t>8月</t>
    </r>
  </si>
  <si>
    <t>042667</t>
  </si>
  <si>
    <t>佘柏皓</t>
  </si>
  <si>
    <t>新生连报2期小学32周次课，张慧特批优惠1580元，学费11380-1580=9800元，2期教材费*280=560元。</t>
  </si>
  <si>
    <t>042813</t>
  </si>
  <si>
    <t>丁瑜</t>
  </si>
  <si>
    <t>新生连报小学3期48周次课，张慧特批优惠2780元，学费16580-2780=13800元，教材费3期*280=840元。</t>
  </si>
  <si>
    <t>042902</t>
  </si>
  <si>
    <t>胡齐珈</t>
  </si>
  <si>
    <t>042912</t>
  </si>
  <si>
    <t>陆昊</t>
  </si>
  <si>
    <t>042917</t>
  </si>
  <si>
    <t>崔子轩</t>
  </si>
  <si>
    <t>新生连报初中2期32周次课，张慧特批优惠1300元，学费13280-1300=11980元，教材费1期400元。</t>
  </si>
  <si>
    <t>042922</t>
  </si>
  <si>
    <t>彭楚涵</t>
  </si>
  <si>
    <t>新生连报小学3期48周次课，张慧特批优惠2600元，学费16580-2600=13980元，教材费3期*280=840元。</t>
  </si>
  <si>
    <t>老生续低于64周营业额营业额</t>
  </si>
  <si>
    <t>043007</t>
  </si>
  <si>
    <t>老生续报小学16周次课，张慧特批优惠2552元，华阳小学教师李秀娟子女6折，学费6380*0.6=3828元，教材费1期280元</t>
  </si>
  <si>
    <t>043290</t>
  </si>
  <si>
    <t>朱惠霞</t>
  </si>
  <si>
    <t>新生报小学16周次课，张慧特批优惠2552元，白云区景泰小学教师庄巧红子女6折，学费6380*0.6=3828元，教材费1期280元</t>
  </si>
  <si>
    <t>043299</t>
  </si>
  <si>
    <t>王煜芊</t>
  </si>
  <si>
    <t>043306</t>
  </si>
  <si>
    <t>周锦城</t>
  </si>
  <si>
    <t>043359</t>
  </si>
  <si>
    <t>补齐5B剩余5次课，张慧特批优惠274元，学费5500/16次*5=1719元</t>
  </si>
  <si>
    <t>首次交初中学费</t>
  </si>
  <si>
    <t>043360</t>
  </si>
  <si>
    <t>老生续报初中16周次课，张慧特批优惠2100元，学费7380-2100=5280元，教材费1期400元</t>
  </si>
  <si>
    <t>043363</t>
  </si>
  <si>
    <t>唐翰琼</t>
  </si>
  <si>
    <t>043365</t>
  </si>
  <si>
    <t>孙之洲</t>
  </si>
  <si>
    <t>老生连报小学3期48周次课，张慧特批优惠2780元，学费16580-2780=13800元，教材费3期*280=840元。</t>
  </si>
  <si>
    <t>043535</t>
  </si>
  <si>
    <t>郭星</t>
  </si>
  <si>
    <t>新生报读小学16周次课，李总朋友，特批优惠学费4折，学费6380*0.4=2552元，教材费1期280元</t>
  </si>
  <si>
    <r>
      <rPr>
        <sz val="9"/>
        <rFont val="Arial"/>
        <family val="2"/>
      </rPr>
      <t>9</t>
    </r>
    <r>
      <rPr>
        <sz val="9"/>
        <rFont val="宋体"/>
        <family val="3"/>
        <charset val="134"/>
      </rPr>
      <t>月</t>
    </r>
  </si>
  <si>
    <t>043977</t>
  </si>
  <si>
    <t>杨霁芸</t>
  </si>
  <si>
    <t>044096</t>
  </si>
  <si>
    <t>杜岷浚</t>
  </si>
  <si>
    <r>
      <rPr>
        <sz val="9"/>
        <rFont val="Arial"/>
        <family val="2"/>
      </rPr>
      <t>9月</t>
    </r>
  </si>
  <si>
    <t>044107</t>
  </si>
  <si>
    <t>周镘</t>
  </si>
  <si>
    <t>新生连报2期小学32周次课，张慧特批优惠1580元，学费11380-1580=9800元，1期教材费280元。（欠1期教材费）</t>
  </si>
  <si>
    <t>044189</t>
  </si>
  <si>
    <t>王子晗</t>
  </si>
  <si>
    <t>新生8次课内续报3期小学48周次课，该生2015.7.18已交16周次课，广东省外语艺术职业学院教师王迪子女6折，张慧特批优惠7656元，学费6380*3期*0.6=11484元，教材费3期*280=840元</t>
  </si>
  <si>
    <t>044157</t>
  </si>
  <si>
    <t>王弘毅</t>
  </si>
  <si>
    <t>044226</t>
  </si>
  <si>
    <t>刘承熙</t>
  </si>
  <si>
    <t>新生报读小学16周次课，学费6380元，教材费1期280元</t>
  </si>
  <si>
    <t>044324</t>
  </si>
  <si>
    <t>新生8次课内转连报3期小学48周次课，2015.9.5已报2期32次，现补齐剩余16次课，张慧特批优惠1527元，学费13800-9800(2015.9.5已交2期32周次学费）=4000元，2015.9.5已交1期教材费，欠2期教材费</t>
  </si>
  <si>
    <t>044367</t>
  </si>
  <si>
    <t>叶纤纤</t>
  </si>
  <si>
    <t>新生报读小学16周次课，张慧特批优惠880元，学费6380-880=5500元，教材费1期280元</t>
  </si>
  <si>
    <t>044382</t>
  </si>
  <si>
    <t>黄嘉莹</t>
  </si>
  <si>
    <t>044387</t>
  </si>
  <si>
    <t>黄金阳</t>
  </si>
  <si>
    <t>044400</t>
  </si>
  <si>
    <t>陈建宁</t>
  </si>
  <si>
    <t>044410</t>
  </si>
  <si>
    <t>肖语天</t>
  </si>
  <si>
    <t>新生报读初中16周次课，张慧特批优惠2100元，学费7380-2100=5280元，教材费1期400元</t>
  </si>
  <si>
    <t>044411</t>
  </si>
  <si>
    <t>蔡东颖</t>
  </si>
  <si>
    <t>044471</t>
  </si>
  <si>
    <t>温嘉颖</t>
  </si>
  <si>
    <t>新生连报初中3期48周次课，张慧特批优惠3440元，学费19280-3440=15840元，初中教材2套800元。</t>
  </si>
  <si>
    <t>044525</t>
  </si>
  <si>
    <t>夏荣锴</t>
  </si>
  <si>
    <t>新生在2015年7月22日报平时1.5小时班20周学费3190元。现转报平时下午3小时班，张慧特批试读价，补交学费差额4800-3190=1610元，教材费280元</t>
  </si>
  <si>
    <t>044579</t>
  </si>
  <si>
    <t>李馨悦</t>
  </si>
  <si>
    <t>044631</t>
  </si>
  <si>
    <t>黄伟欣</t>
  </si>
  <si>
    <t>新生连报小学3期48周次课，张慧特批优惠2780元，学费16580-2780=13800元，教材费1期280元（欠2期教材费）</t>
  </si>
  <si>
    <t>044660</t>
  </si>
  <si>
    <t>娄兰</t>
  </si>
  <si>
    <t>新生8次课内续报3期小学48周次课，该生2015.5.31已交16周次课，仲恺农业工程学院教师王俊红子女6折，张慧特批优惠7656元，学费6380*3期*0.6=11484元，欠3期教材费3期</t>
  </si>
  <si>
    <t>044673</t>
  </si>
  <si>
    <t>宋陈好</t>
  </si>
  <si>
    <t>044694</t>
  </si>
  <si>
    <t>闵子杰</t>
  </si>
  <si>
    <t>044763</t>
  </si>
  <si>
    <t>潘志杰</t>
  </si>
  <si>
    <t>044777</t>
  </si>
  <si>
    <t>肖屿</t>
  </si>
  <si>
    <t>新生连报小学45周次课，张慧特批优惠2606元，学费试读价13800/48次*45次=12938元，教材费3期*280=840元</t>
  </si>
  <si>
    <t>044780</t>
  </si>
  <si>
    <t>郑斯俊</t>
  </si>
  <si>
    <t>新生连报小学3期48周次课，张慧特批优惠2780元，学费16580-2780=13800元，教材费3期*280=840元</t>
  </si>
  <si>
    <t>044773</t>
  </si>
  <si>
    <t>段雨馨</t>
  </si>
  <si>
    <t>老生续报小学16周次课，张慧特批优惠1580元，学费试读价4800元，教材费1期280元</t>
  </si>
  <si>
    <t>045209</t>
  </si>
  <si>
    <t>卢琬烨</t>
  </si>
  <si>
    <t>045278</t>
  </si>
  <si>
    <t>阙子凊</t>
  </si>
  <si>
    <t>老生续初中16周次课，张慧特批优惠2100元，学费试读价5280元，初中教材一套400元</t>
  </si>
  <si>
    <t>045397</t>
  </si>
  <si>
    <t>邹雅盈</t>
  </si>
  <si>
    <t>新生报读小学16周次课，张慧特批优惠1580元，学费试读价4800元，</t>
  </si>
  <si>
    <t>045411</t>
  </si>
  <si>
    <t>老生续报小学16周次课，广州市天河区同仁实验学校教师李秀萍子女6折，张慧特批优惠2552元，学费6380*0.6=3828元</t>
  </si>
  <si>
    <t>045417</t>
  </si>
  <si>
    <t>陈潘洁</t>
  </si>
  <si>
    <t>新生报初中24周次课，张慧特批优惠3150元，学费试读价5280/16次*24次=7920元，初中教材一套400元</t>
  </si>
  <si>
    <t>045487</t>
  </si>
  <si>
    <t>林卓龙</t>
  </si>
  <si>
    <t>老生续幼儿21周次课，张慧特批优惠1000元，学费试读价3880元，欠1期教材费</t>
  </si>
  <si>
    <r>
      <rPr>
        <sz val="9"/>
        <rFont val="Arial"/>
        <family val="2"/>
      </rPr>
      <t>10</t>
    </r>
    <r>
      <rPr>
        <sz val="9"/>
        <rFont val="宋体"/>
        <family val="3"/>
        <charset val="134"/>
      </rPr>
      <t>月</t>
    </r>
  </si>
  <si>
    <t>047058-1</t>
  </si>
  <si>
    <t>高粲钬</t>
  </si>
  <si>
    <t>新生报小学1期周日下午2.5小时班16周次课，张慧特批优惠1580元，学费试读价4800-定金500=4300元，教材费1期280元</t>
  </si>
  <si>
    <t>047058-2</t>
  </si>
  <si>
    <r>
      <rPr>
        <sz val="9"/>
        <rFont val="Arial"/>
        <family val="2"/>
      </rPr>
      <t>10月</t>
    </r>
  </si>
  <si>
    <t>045811</t>
  </si>
  <si>
    <t>老生续报3期，其中续报小学16周次课，张慧特批优惠1580元，学费试读价4800元</t>
  </si>
  <si>
    <t>045812</t>
  </si>
  <si>
    <t>老生续报3期，其中续报初中24周次课，张慧特批优惠3150元，学费5280元/16周*24周=7920元，初中教材费1套400元。</t>
  </si>
  <si>
    <t>老生首次69期</t>
  </si>
  <si>
    <t>045809</t>
  </si>
  <si>
    <t>温葆桦</t>
  </si>
  <si>
    <t>老生续连报6期，其中续报小学3期48周次课，张慧特批优惠3680元，学费25800元/6期*3期=12900元，小学教材费3期*280元=840元。</t>
  </si>
  <si>
    <t>045820</t>
  </si>
  <si>
    <t>李少邦</t>
  </si>
  <si>
    <t>老生续报小学1期16周次课，张慧特批优惠2552元，广州市天河区渔沙坦小学教师张洁宾子女6折，学费6380*0.6=3828元，教材费1期280元</t>
  </si>
  <si>
    <t>045840</t>
  </si>
  <si>
    <t>马伟轩</t>
  </si>
  <si>
    <t>新生报读小学16周次课，张慧特批优惠1580元，学费试读价4800元，教材费280元。</t>
  </si>
  <si>
    <t>045907</t>
  </si>
  <si>
    <t>黄翰</t>
  </si>
  <si>
    <t>罗思燕</t>
  </si>
  <si>
    <t>老生续报小学42周次课，张慧特批优惠2432元，学费13800/48次*42次=12075元，教材费3期*280元=840元</t>
  </si>
  <si>
    <t>045913</t>
  </si>
  <si>
    <t>阳思珺</t>
  </si>
  <si>
    <t>新生报读幼儿21周次课，张慧特批优惠600元，学费试读价4280，教材费1期230元</t>
  </si>
  <si>
    <t>046123</t>
  </si>
  <si>
    <t>苏颖</t>
  </si>
  <si>
    <t>老生续报初中16周次课，张慧特批优惠780元，学费7380-780=6600元，教材费400元</t>
  </si>
  <si>
    <t>046125</t>
  </si>
  <si>
    <t>洪泽桦</t>
  </si>
  <si>
    <t>046164</t>
  </si>
  <si>
    <t>麦浩轩</t>
  </si>
  <si>
    <t>新生连报小学45周次课，张慧特批优惠2606元，学费13800/48周*45周=12938元，教材费3套*280=840元</t>
  </si>
  <si>
    <t>046172</t>
  </si>
  <si>
    <t>黄婧妍</t>
  </si>
  <si>
    <t xml:space="preserve">老生连报小学46周次课，张慧特批优惠2664元，学费13800/48周*46周=13225元，5A/5B教材费2套*280=560元
</t>
  </si>
  <si>
    <t>046173</t>
  </si>
  <si>
    <t>老生续报初中16周次课，张慧特批优惠2100元，学费试读价5280元，教材费1期400元</t>
  </si>
  <si>
    <t>046179</t>
  </si>
  <si>
    <t>薛欣彤</t>
  </si>
  <si>
    <t>新生报读小学16周次课，张慧特批优惠1580元，学费试读价4800元，小学教材费1套280元</t>
  </si>
  <si>
    <t>046343</t>
  </si>
  <si>
    <t>唐圣杰</t>
  </si>
  <si>
    <t>新生报读小学48周次课，张慧特批优惠2780元，学费16580-2780=13800元，教材费280*3期=840元</t>
  </si>
  <si>
    <t>046346</t>
  </si>
  <si>
    <t>胡松杰</t>
  </si>
  <si>
    <t>老生续报小学3期48周次课，张慧特批优惠7656元，广州市天河区员村小学教师原冰子女6折，学费6380*3*0.6=11484元，教材费3期*280=840元</t>
  </si>
  <si>
    <t>046380</t>
  </si>
  <si>
    <t>邹松霖</t>
  </si>
  <si>
    <t>老生续报小学3期48周次课，张慧特批优惠7656元，广州市天河区员村小学教师官映红子女6折，学费6380*3*0.6=11484元，教材费3期*280=840元</t>
  </si>
  <si>
    <t>046389</t>
  </si>
  <si>
    <t>老生续报小学13周次课，张慧特批优惠1284元，学费试读价4800/16次*13次=3900元</t>
  </si>
  <si>
    <t>046410</t>
  </si>
  <si>
    <t>黄小旭</t>
  </si>
  <si>
    <t>新生报初中16周次课，张慧特批优惠3150元，学费试读价5280/16次*24次=7920，教材费1套400元</t>
  </si>
  <si>
    <t>046431</t>
  </si>
  <si>
    <t>老生续报6期，2015年10月7日已续小学3期，现补报初中3期48周次课，张慧特批优惠4430元，学费29700元/6期*3期=14850元，初中教材费2套*400元=800元。</t>
  </si>
  <si>
    <t>046472</t>
  </si>
  <si>
    <t>李惠雯</t>
  </si>
  <si>
    <t>新生连报小学3期周四下午2.5小时班60周次课（20周/期），张慧特批优惠4145元，学费16580*0.75=12435元，教材费3期*280元=840元</t>
  </si>
  <si>
    <t>046484</t>
  </si>
  <si>
    <t>姚沈薇</t>
  </si>
  <si>
    <t>新生报幼儿21周次课，张慧特批优惠600元，学费试读价4280元，教材费1期230元</t>
  </si>
  <si>
    <t>046488</t>
  </si>
  <si>
    <t>林景熙</t>
  </si>
  <si>
    <t>黄泽娜</t>
  </si>
  <si>
    <t xml:space="preserve">老生连报小学2期32周次课，张慧特批优惠1580元，11380-1580=9800元，教材费2期*280元=560元
</t>
  </si>
  <si>
    <t>046492</t>
  </si>
  <si>
    <t>万子昂</t>
  </si>
  <si>
    <t>046503</t>
  </si>
  <si>
    <t>许月晴</t>
  </si>
  <si>
    <t>老生续读小学16周次课，张慧特批优惠1580元，学费试读价4800元，教材费1期280元</t>
  </si>
  <si>
    <t>046561</t>
  </si>
  <si>
    <t>黄敏薇</t>
  </si>
  <si>
    <t>新生报读小学48周次课，张慧特批优惠2780元，学费16580-2780=13800元，教材费280元（欠2期教材费）</t>
  </si>
  <si>
    <t>046591</t>
  </si>
  <si>
    <t>傅韵嘉</t>
  </si>
  <si>
    <t>新生报小学1期16周次课，张慧特批优惠2552元，员村小学教师费香子女6折，学费6380*0.6=3828元，教材费1期280元</t>
  </si>
  <si>
    <t>046585</t>
  </si>
  <si>
    <t>朱赫</t>
  </si>
  <si>
    <t>新生报小学1期16周次课，张慧特批优惠2552元，广州市91中学教师黄淑萍子女6折，学费6380*0.6=3828元，教材费1期280元</t>
  </si>
  <si>
    <t>046841</t>
  </si>
  <si>
    <t>陈思韵</t>
  </si>
  <si>
    <t xml:space="preserve">新生报小学1期周四下午2.5小时班20周次课（20周/期），张慧特批优惠1580元，学费试读价4800元，教材费1期280元
</t>
  </si>
  <si>
    <t>047074</t>
  </si>
  <si>
    <t>老生续报幼儿21周次课，张慧特批优惠1952元，广州市天河区员村小学教师高胜前子女6折，学费4880*0.6=2928元</t>
  </si>
  <si>
    <t>047077</t>
  </si>
  <si>
    <t>李思琪</t>
  </si>
  <si>
    <t>老生续报初中16周次课，张慧特批优惠2100元，学费试读价5280元，教材费400元</t>
  </si>
  <si>
    <t>047092</t>
  </si>
  <si>
    <t>舒驿程</t>
  </si>
  <si>
    <t>老生续报小学3期48周次课，张慧特批优惠2780元，老生介绍新生优惠券1000元，（老生舒驿程介绍7月新生叶芷均现金券，老生舒驿程介绍8月新生丁瑜现金券，老生舒驿程介绍10月新生洪泽桦现金券）学费16580-2780-现金券1000元=12800元，教材费3期*280元=840元。</t>
  </si>
  <si>
    <t>047096</t>
  </si>
  <si>
    <t>周骐</t>
  </si>
  <si>
    <t>老生续报小学6期96周次课，张慧特批优惠5780元，学费31580-5780=25800元，教材费6期*280元=1680元。</t>
  </si>
  <si>
    <t>047116</t>
  </si>
  <si>
    <t>新生8次课内续报2期小学32周次课，该生2015.9.19已交16周次课4800元，张慧特批优惠2053元，学费16580-2780-4800=9000元，欠2期教材费</t>
  </si>
  <si>
    <t>047163</t>
  </si>
  <si>
    <t>邹翘镁</t>
  </si>
  <si>
    <t>047168</t>
  </si>
  <si>
    <t>叶景饶</t>
  </si>
  <si>
    <t>老生续报初中24周次课，张慧特批优惠3150元，学费试读价5280/16周*24周=7920元，教材费1期400元</t>
  </si>
  <si>
    <t>047172</t>
  </si>
  <si>
    <t>黄铭铖</t>
  </si>
  <si>
    <t>046514-1</t>
  </si>
  <si>
    <t>新生报名定金500元</t>
  </si>
  <si>
    <t>046514-2</t>
  </si>
  <si>
    <r>
      <rPr>
        <sz val="9"/>
        <rFont val="Arial"/>
        <family val="2"/>
      </rPr>
      <t>11</t>
    </r>
    <r>
      <rPr>
        <sz val="9"/>
        <rFont val="宋体"/>
        <family val="3"/>
        <charset val="134"/>
      </rPr>
      <t>月</t>
    </r>
  </si>
  <si>
    <t>047765-2</t>
  </si>
  <si>
    <t>马毓莹</t>
  </si>
  <si>
    <t>杜维</t>
  </si>
  <si>
    <t>新生报48周，学费14980元，教材280*3=840元。</t>
  </si>
  <si>
    <t>047292</t>
  </si>
  <si>
    <t>陈冠凯</t>
  </si>
  <si>
    <t>新生连报小学3期周日下午2.5小时班60周次课（20周/期），张慧特批优惠4145元，学费16580*0.75=12435元，教材费1期280元（欠2期教材费）</t>
  </si>
  <si>
    <r>
      <rPr>
        <sz val="9"/>
        <rFont val="Arial"/>
        <family val="2"/>
      </rPr>
      <t>11月</t>
    </r>
  </si>
  <si>
    <t>047316</t>
  </si>
  <si>
    <t>梁思颖</t>
  </si>
  <si>
    <t>新生连报小学3期周日下午2.5小时班60周次课（20周/期），张慧特批优惠4145元，学费16580*0.75=12435元，教材费3期*280=840元</t>
  </si>
  <si>
    <t>047675-1</t>
  </si>
  <si>
    <t>林梓睿</t>
  </si>
  <si>
    <t>047675-2</t>
  </si>
  <si>
    <t>047763</t>
  </si>
  <si>
    <t>孙誉心</t>
  </si>
  <si>
    <t>新生报小学1期周日下午2.5小时班20周次课（20周/期），张慧特批优惠880元，学费试读价5500元，教材费1期280元</t>
  </si>
  <si>
    <t>047780</t>
  </si>
  <si>
    <t>罗晓琪</t>
  </si>
  <si>
    <t>047786</t>
  </si>
  <si>
    <t>陈妍萱</t>
  </si>
  <si>
    <t>新生报名定金1000元</t>
  </si>
  <si>
    <t>047790</t>
  </si>
  <si>
    <t>王思涵</t>
  </si>
  <si>
    <t>新生连报幼儿2期42周次课，张慧特批优惠800元，学费8480-逢千减800=7680元，教材费2期*230=460元</t>
  </si>
  <si>
    <t>047864</t>
  </si>
  <si>
    <t>谢佑秦</t>
  </si>
  <si>
    <t>047863</t>
  </si>
  <si>
    <t xml:space="preserve">冯睿妍 </t>
  </si>
  <si>
    <t>047865</t>
  </si>
  <si>
    <t xml:space="preserve">胡文珺 </t>
  </si>
  <si>
    <t>048000</t>
  </si>
  <si>
    <t>新生报小学16周次课，张慧特批优惠1580元，2015年11月7日已交1000元定金，学费试读价4800-1000=3800元，教材费1期280元</t>
  </si>
  <si>
    <t>048105</t>
  </si>
  <si>
    <t>新生连报小学3期周三下午2.5小时班60周次课（20周/期），张慧特批优惠4145元，已于2015.11.8交定金500元，学费16580*0.75-定金500=11935元，教材费3期*280=840元</t>
  </si>
  <si>
    <t>048106</t>
  </si>
  <si>
    <t>048107</t>
  </si>
  <si>
    <t>048110</t>
  </si>
  <si>
    <t>徐郁霈</t>
  </si>
  <si>
    <t>新生连报小学3期周三下午2.5小时班60周次课（20周/期），张慧特批优惠4145元，学费16580*0.75=12435元，教材费3期*280=840元</t>
  </si>
  <si>
    <t>048139</t>
  </si>
  <si>
    <t>李天义</t>
  </si>
  <si>
    <t>048140</t>
  </si>
  <si>
    <t>陈泓江</t>
  </si>
  <si>
    <t>048474</t>
  </si>
  <si>
    <t>郑霁航</t>
  </si>
  <si>
    <t>新生报小学1期周日下午2.5小时班20周次课（20周/期），张慧特批优惠1580元，学费试读价4800元，教材费1期280元</t>
  </si>
  <si>
    <t>048882</t>
  </si>
  <si>
    <t>李梓俊</t>
  </si>
  <si>
    <t>048968</t>
  </si>
  <si>
    <t>梁灏</t>
  </si>
  <si>
    <t>新生连报3期小学48周次课，张慧特批优惠2780元，学费16580-2780=13800元，教材费4*280=1120元</t>
  </si>
  <si>
    <t>049206</t>
  </si>
  <si>
    <t>张晨希</t>
  </si>
  <si>
    <t>047219</t>
  </si>
  <si>
    <t>新生8次课内续报2期小学32周次课，该生2015.9.12已交16周次课5500元，张慧特批优惠2753元，学费16580-2780-5500=8300元，教材费2期*280元=560元。</t>
  </si>
  <si>
    <t>047222</t>
  </si>
  <si>
    <t>047306</t>
  </si>
  <si>
    <t>支紫玥</t>
  </si>
  <si>
    <t xml:space="preserve">老生续报小学周日下午2.5小时班40周次课，张慧特批优惠4157元，学费13800*0.7=9660元，教材费2期*280元=560元  </t>
  </si>
  <si>
    <t>047311</t>
  </si>
  <si>
    <t>赵叔扬</t>
  </si>
  <si>
    <t>老生续报初中16周次课，张慧特批优惠2100元，学费试读价5280元，初中教材费1期400元</t>
  </si>
  <si>
    <t>047703</t>
  </si>
  <si>
    <t>王琛儒</t>
  </si>
  <si>
    <t>老生续初中8次课，张慧特批1050元，学费试读价5280/16次*8次=2640元。</t>
  </si>
  <si>
    <t>047743</t>
  </si>
  <si>
    <t>新生转连报32周小学课次，之前2015年10月31日报一期学费5500元/16周课次，张慧特批转报32周小学课次，优惠学费为11380元/32周，现补16周小学课次，11380-5500-逢千减百1100=4780元，一套小学教材费280元。</t>
  </si>
  <si>
    <t>047744</t>
  </si>
  <si>
    <t>冯彦博</t>
  </si>
  <si>
    <t>老生续报小学48周次课，张慧特批优惠2780元，学费16580-2780=13800元，教材费3期*280=840元</t>
  </si>
  <si>
    <t>047776</t>
  </si>
  <si>
    <t>谢子熙</t>
  </si>
  <si>
    <t>老生续报小学16周次课，张慧特批优惠880元，学费6380-880=5500元，教材费1期280元</t>
  </si>
  <si>
    <t>047794</t>
  </si>
  <si>
    <t>陈定旺</t>
  </si>
  <si>
    <t>老生续报初中48周次课，张慧特批优惠3440元，学费19280-3440=15840元</t>
  </si>
  <si>
    <t>047815</t>
  </si>
  <si>
    <t>王衍涵</t>
  </si>
  <si>
    <t>老生续报80周次课，其中连报2期小学32周次课，该生为2013年12月1日之前入读的学生，杜总特批按2015年11/12月老生回馈促销活动，优惠为3880元/16次课，学费：3880/16次*2期=7760元，小学教材费2期*280=560元</t>
  </si>
  <si>
    <t>047816</t>
  </si>
  <si>
    <t>老生续报80周次课，连报3期初中48周次课，该生为2013年12月1日之前入读的学生，杜总特批按2015年11/12月老生回馈促销活动，优惠为4650元/16次课，学费：4650/16次*3期=13950元，初中教材费2期*400=800元</t>
  </si>
  <si>
    <t>047846</t>
  </si>
  <si>
    <t>新生8次课内转连报48周小学课次，之前2015年9月20日报一期学费5500元/16周课次，张慧特批转报32周小学课次，优惠学费为13800元/48周，现补32周小学课次，13800-5500=8300元，小学教材费2期*280=560元。</t>
  </si>
  <si>
    <t>047949</t>
  </si>
  <si>
    <t>苏楚涵</t>
  </si>
  <si>
    <t>老生续连报小学6期96周次课，张慧特批优惠5780元，学费31580-5780=25800元（欠6期教材费）</t>
  </si>
  <si>
    <t>老生续64周及以上营业额</t>
  </si>
  <si>
    <t>047969</t>
  </si>
  <si>
    <t>刘琳</t>
  </si>
  <si>
    <t>老生连报初中96周次课，该生为2013年12月1日之前入读的学生，杜总特批按2015年11/12月老生回馈促销活动，优惠为4650元/16次课，学费：4650/16次*6期=27900元，两年初中教材费1800元</t>
  </si>
  <si>
    <t>047978</t>
  </si>
  <si>
    <t>老生续报小学1期16周次课，张慧特批优惠2552元，广州市第三中学教师梁翠丽子女6折，学费6380*0.6=3828元，教材费1期280元</t>
  </si>
  <si>
    <t>047979</t>
  </si>
  <si>
    <t>陈子瑶</t>
  </si>
  <si>
    <t>老生连报小学6期96周次课，该生为2013年12月1日-2014年11月30日入读的学生，杜总特批按2015年11/12月老生回馈促销活动，优惠为3880元/16次课，学费：3880/16次*6期=23280元（欠6期教材费）</t>
  </si>
  <si>
    <t>047986</t>
  </si>
  <si>
    <t>梁嘉桐</t>
  </si>
  <si>
    <t>老生连报小学6期96周次课，该生为2013年12月1日-2014年11月30日入读的学生，杜总特批按2015年11/12月老生回馈促销活动，优惠为3880元/16次课，学费：3880/16次*6期=23280元，1期小学教材280元（欠5期教材费）</t>
  </si>
  <si>
    <t>047999</t>
  </si>
  <si>
    <t>048030</t>
  </si>
  <si>
    <t xml:space="preserve">新生8次课内转连报3期小学48周课次，之前2015年9月19日报一期学费4800元/16周课次，张慧特批转报32周小学课次，优惠学费为13800元/48周，现补32周小学课次，13800-4800=9000元，小学教材费2期*280=560元。
</t>
  </si>
  <si>
    <t>048064</t>
  </si>
  <si>
    <t>许可欣</t>
  </si>
  <si>
    <t>老生续报小学1期16周次课，张慧特批优惠2552元，广州市绿翠现代实验学校教师江巧冰子女6折，学费6380*0.6=3828元</t>
  </si>
  <si>
    <t>048157</t>
  </si>
  <si>
    <t>张子瞳</t>
  </si>
  <si>
    <t xml:space="preserve">老生连报80周次课，其中32周小学，该生为2013年12月1日之前入读的学生，杜总特批按2015年11/12月老生回馈促销活动，优惠为3880元/16次课，学费：3880/16次*2期=7760元，小学教材费2期*280=560元
</t>
  </si>
  <si>
    <t>048237</t>
  </si>
  <si>
    <t>老生续报小学22周次课，该生为2013年12月1日之前入读的学生，杜总特批按2015年11/12月老生回馈促销活动，优惠为3880元/16次课，学费：3880/16次*22次=5335元，小学教材费2期*280=560元</t>
  </si>
  <si>
    <t>048238</t>
  </si>
  <si>
    <t>老生续报初中48周次课，张慧特批优惠3440元，学费19280-3440=15840元，欠初中教材费</t>
  </si>
  <si>
    <t>048246</t>
  </si>
  <si>
    <t>新生8次课内转连报48周小学课次，之前2015年9月25日报一期学费4800元/16周课次，张慧特批转报32周小学课次，优惠学费为13800元/48周，现补32周小学课次，13800-4800=9000元，小学教材费2期*280=560元。</t>
  </si>
  <si>
    <t>048444</t>
  </si>
  <si>
    <t>李文杰</t>
  </si>
  <si>
    <t>老生连报小学6期96周次课，该生为2013年12月1日-2014年11月30日入读的学生，杜总特批按2015年11/12月老生回馈促销活动，优惠为3880元/16次课，学费：3880/16次*6期=23280元，小学教材费6期*280元=1680元</t>
  </si>
  <si>
    <t>048488</t>
  </si>
  <si>
    <t>宋卓文</t>
  </si>
  <si>
    <t>老生续报初中3期48周次课，张慧特批优惠3440元，学费19280-3440=15840元，1年初中教材费900元</t>
  </si>
  <si>
    <t>048497</t>
  </si>
  <si>
    <t>梁宝琪</t>
  </si>
  <si>
    <t>老生续小学周日2.5小时班44周次课，杜总特批优惠5538元，学费13800*0.7=9660元，教材费1期280元</t>
  </si>
  <si>
    <t>048498</t>
  </si>
  <si>
    <t>梁美诗</t>
  </si>
  <si>
    <t>领袖课程国外线</t>
  </si>
  <si>
    <t>048508</t>
  </si>
  <si>
    <t>杨珈琪</t>
  </si>
  <si>
    <t>报2015年领袖课程新西兰14天浸泡体验冬令营29800元</t>
  </si>
  <si>
    <t>048695</t>
  </si>
  <si>
    <t>老生连报80周次课，其中48周初中，该生为2013年12月1日之前入读的学生，杜总特批按2015年11/12月老生回馈促销活动，优惠为4650元/16次课，学费：4650/16次*3期=13950元，壹年初中教材费900元</t>
  </si>
  <si>
    <t>048747</t>
  </si>
  <si>
    <t>老生续初中16周次课，体育东路小学教师林蔼瑜子女6折，杜总特批优惠2952元，学费7380*0.6=4428元，教材费1期400元</t>
  </si>
  <si>
    <t>048988</t>
  </si>
  <si>
    <t>蔡晓纯</t>
  </si>
  <si>
    <t>049019</t>
  </si>
  <si>
    <t>报广州领袖课程清远温泉亲子营（3天2晚）暂定1月23日--1月25日两大一小，价格3980元。</t>
  </si>
  <si>
    <r>
      <rPr>
        <sz val="9"/>
        <rFont val="Arial"/>
        <family val="2"/>
      </rPr>
      <t>12</t>
    </r>
    <r>
      <rPr>
        <sz val="9"/>
        <rFont val="宋体"/>
        <family val="3"/>
        <charset val="134"/>
      </rPr>
      <t>月</t>
    </r>
  </si>
  <si>
    <t>049679-21</t>
  </si>
  <si>
    <t>高梓恒</t>
  </si>
  <si>
    <t>报树童金牌学员</t>
  </si>
  <si>
    <t>049688</t>
  </si>
  <si>
    <t>钟雨桐</t>
  </si>
  <si>
    <t>老生续报小学16周次课，张慧特批优惠1580元，学费试读价4800元，5A教材费一套280元</t>
  </si>
  <si>
    <r>
      <rPr>
        <sz val="9"/>
        <rFont val="Arial"/>
        <family val="2"/>
      </rPr>
      <t>12月</t>
    </r>
  </si>
  <si>
    <t>049706</t>
  </si>
  <si>
    <t>许澎博</t>
  </si>
  <si>
    <t xml:space="preserve">老生续读小学16周次课，张慧特批优惠880元，学费：6380-880=5500元
</t>
  </si>
  <si>
    <t>049808</t>
  </si>
  <si>
    <t>任子怡</t>
  </si>
  <si>
    <t>新生连报3期小学48周次课，张慧特批优惠2780元，学费16580-2780=13800元，教材费3*280=840元</t>
  </si>
  <si>
    <t>049806</t>
  </si>
  <si>
    <t>任子杰</t>
  </si>
  <si>
    <t>新生连报3期小学48周次课，张慧特批优惠2780元，学费16580-2780=13800元，教材费1套280元，欠2套教材费</t>
  </si>
  <si>
    <t>049812</t>
  </si>
  <si>
    <t>老生续报小学16周次课，张慧特批优惠880元，学费：6380-880=5500元</t>
  </si>
  <si>
    <t>049813</t>
  </si>
  <si>
    <t>老生续报小学1期16周次课，张慧特批优惠2552元，广州市华阳小学教师李秀娟子女6折，学费6380*0.6=3828元，教材费1期280元</t>
  </si>
  <si>
    <t>049849</t>
  </si>
  <si>
    <t>陈霏霏</t>
  </si>
  <si>
    <t>049943</t>
  </si>
  <si>
    <t>李鸿柳</t>
  </si>
  <si>
    <t>049950</t>
  </si>
  <si>
    <t>易新羽</t>
  </si>
  <si>
    <t>049953</t>
  </si>
  <si>
    <t>马悠楠</t>
  </si>
  <si>
    <t>程玉兰</t>
  </si>
  <si>
    <t>老生续报小学32周次课，张慧特批优惠1680元，学费4800+4900=9700元，小学教材费2期*280元=560元</t>
  </si>
  <si>
    <t>049978</t>
  </si>
  <si>
    <t>边之蕴</t>
  </si>
  <si>
    <t>新生连报小学6期96周次课，广东水利电力职业技术学院教师子女童曼6折，杜总特批优惠8612元，学费6380*0.6*6期=22968元，教材费6期*280=1680元</t>
  </si>
  <si>
    <t>049979</t>
  </si>
  <si>
    <t>边之涵</t>
  </si>
  <si>
    <t>049998</t>
  </si>
  <si>
    <t>庄于嘉</t>
  </si>
  <si>
    <t>新生报小学16周次课，张慧特批优惠1580元，学费试读价4800元，小学教材费一套280元</t>
  </si>
  <si>
    <t>050002</t>
  </si>
  <si>
    <t>050009</t>
  </si>
  <si>
    <t>黄麒润</t>
  </si>
  <si>
    <t>050056</t>
  </si>
  <si>
    <t>范梓毅</t>
  </si>
  <si>
    <t>老生续报小学18周次课，张慧特批优惠2871元，广州市天河区家乐幼儿园园长陈思玮子女6折，学费6380/16次*0.6*18次=4306元</t>
  </si>
  <si>
    <t>050061</t>
  </si>
  <si>
    <t>江杰霖</t>
  </si>
  <si>
    <t>团队</t>
  </si>
  <si>
    <t>新生连报小学35周次课，杜总特批优惠5582元，广州市天河区华景小学校长李校子女6折，学费6380/16次*0.6*35次=8374元，小学教材费2*280=560元</t>
  </si>
  <si>
    <t>050066</t>
  </si>
  <si>
    <t>张跃严</t>
  </si>
  <si>
    <t>老生续报幼儿21周次课，张慧特批优惠1952元，广州市天河区员村小学教师张倪子女6折，学费4880*0.6=2928元（教材费暂时不交）</t>
  </si>
  <si>
    <t>050067</t>
  </si>
  <si>
    <t>老生续报小学16周次课，张慧特批优惠2552元，广州市天河区员村小学教师张倪子女6折，学费6380*0.6=3828元（教材费暂时不交）</t>
  </si>
  <si>
    <t>050086</t>
  </si>
  <si>
    <t>老生连报小学6期96周次课，该生为2014年12月1日以后入读的学生，杜总特批按2015年11/12月老生回馈促销活动，优惠为4300元/16次课，学费：4300/16次*6期=25800元，小学教材费6期*280=1680元</t>
  </si>
  <si>
    <t>050143-1</t>
  </si>
  <si>
    <t>老生连报小学3期周日下午2.5小时班60周次课（20周/期），张慧特批优惠4145元，学费16580*0.75=12435元，教材费3期*280=840元</t>
  </si>
  <si>
    <t>050264-1</t>
  </si>
  <si>
    <t>老生续报小学32周次课，张慧特批优惠1580元，学费11380-1580=9800元，小学教材费2期*280元=560元</t>
  </si>
  <si>
    <t>050323</t>
  </si>
  <si>
    <t>杨海东</t>
  </si>
  <si>
    <t>050271</t>
  </si>
  <si>
    <t>林一璇</t>
  </si>
  <si>
    <t>新生连报3期小学48周次课，张慧特批优惠2780元，学费16580-2780=13800元，教材费3期*280=840元</t>
  </si>
  <si>
    <t>050284</t>
  </si>
  <si>
    <t>张嘉琳</t>
  </si>
  <si>
    <t>新生连报小学3期48周次课，华南师范大学附属小学教师高青莲子女6折，杜总特批优惠5096元，学费6380*0.6*3期=11484元，教材费3期*280=840元</t>
  </si>
  <si>
    <t>050305</t>
  </si>
  <si>
    <t>徐家怿</t>
  </si>
  <si>
    <t>老生续报初中一对一70周次课，每次课上1小时，赖总特批初二一对一200元/次，70次*200元/次=14000元</t>
  </si>
  <si>
    <t>050422</t>
  </si>
  <si>
    <t>韦竣曦</t>
  </si>
  <si>
    <t>050428</t>
  </si>
  <si>
    <t>汤腾宇</t>
  </si>
  <si>
    <t>050429</t>
  </si>
  <si>
    <t>老生续费定金1000元</t>
  </si>
  <si>
    <t>050457</t>
  </si>
  <si>
    <t>050539</t>
  </si>
  <si>
    <t>050541</t>
  </si>
  <si>
    <t>刘雅婕</t>
  </si>
  <si>
    <t>老生续报小学33周次课，张慧特批优惠1630元，学费(11380-1580)/32次*33次=10106元，小学教材费1套280元（12月6日已交1期280元的教材费）</t>
  </si>
  <si>
    <t>050546</t>
  </si>
  <si>
    <t>郑永钧</t>
  </si>
  <si>
    <t>新生连报小学3期54周次课，张慧特批优惠3127元，学费13800*48周*54周=15525元，教材费3期*280=840元</t>
  </si>
  <si>
    <t>050597</t>
  </si>
  <si>
    <t>冯子轩</t>
  </si>
  <si>
    <t>新生连报小学6期100周次课，该生为2014年12月1日以后入读的学生，杜总特批按2015年11/12月老生回馈促销活动，优惠为4300元/16次课，学费：4300/16次*100次=26875元，小学教材费1期280元（欠5期教材费）</t>
  </si>
  <si>
    <t>050766</t>
  </si>
  <si>
    <t>老生连报小学3期48周次课，张慧特批优惠2780元，学费16580-2780=13800元，教材费1期280元。欠2期教材费</t>
  </si>
  <si>
    <t>050775</t>
  </si>
  <si>
    <t>周振宇</t>
  </si>
  <si>
    <t>新生报小学1期16周次课，张慧特批优惠1580元，学费试读价4800元，教材费1期280元</t>
  </si>
  <si>
    <t>050838</t>
  </si>
  <si>
    <t>钟咏君</t>
  </si>
  <si>
    <t>老生续连报小学3期54周次课，张慧特批优惠3127元，学费13800/48周*54次=15525元，欠3期小学教材费</t>
  </si>
  <si>
    <t>050852</t>
  </si>
  <si>
    <t>卢智朗</t>
  </si>
  <si>
    <t>050870</t>
  </si>
  <si>
    <t>050892</t>
  </si>
  <si>
    <t>梁德仁</t>
  </si>
  <si>
    <t>老生连报小学6期96周次课，该生为2013年12月1日--2014年11月30日入读的学生，杜总特批按2015年11/12月老生回馈促销活动，优惠为3880元/16次课，学费：3880/16次*6期=23280元，小学教材费6期*280=1680元</t>
  </si>
  <si>
    <t>050902</t>
  </si>
  <si>
    <t>李传彬</t>
  </si>
  <si>
    <t>新生连报小学3期周日下午2.5小时班60周次课（20周/期），张慧特批优惠4145元，学费16580*0.75=12435元，教材费2期*280=560元（2015.12.19已交一套小学教材）</t>
  </si>
  <si>
    <t>050904</t>
  </si>
  <si>
    <t>黄语晴</t>
  </si>
  <si>
    <t>老生连报小学6期96周次课，该生为2013年12月1日--2014年11月30日入读的学生，杜总特批按2015年11/12月老生回馈促销活动，优惠为3880元/16次课，学费：3880/16次*6期=23280元，6期教材费暂时不交</t>
  </si>
  <si>
    <t>050905</t>
  </si>
  <si>
    <t>老生续报小学16周次课，李总朋友，特批优惠学费4折，学费6380*0.4=2552元，</t>
  </si>
  <si>
    <t>050921</t>
  </si>
  <si>
    <t>邹翘鸿</t>
  </si>
  <si>
    <t>新生报小学1期16周次课，张慧特批优惠1580元，学费试读价4800元，教材费暂时不交</t>
  </si>
  <si>
    <t>050922</t>
  </si>
  <si>
    <t>蔡雅洁</t>
  </si>
  <si>
    <t>老生连报小学3期48周次课，张慧特批优惠2780元，学费16580-2780=13800元，教材费3期*280=840元</t>
  </si>
  <si>
    <t>050923</t>
  </si>
  <si>
    <t>蔡锦城</t>
  </si>
  <si>
    <t>050926</t>
  </si>
  <si>
    <t xml:space="preserve">老生连报小学6期108周次课，该生为2014年12月1日以后入读的学生，杜总特批按2015年11/12月老生回馈促销活动，优惠为4300元/16次课，学费：4300/16次*108次=29025元，6期教材费*280=1680元
</t>
  </si>
  <si>
    <t>050990</t>
  </si>
  <si>
    <t>侯楚昊</t>
  </si>
  <si>
    <t>051002</t>
  </si>
  <si>
    <t>老生续报6期小学96周次课，豪贤路小学教师林竹双子女6折，学费：6380/16次*6期*0.6=22968元，教材费暂时不交</t>
  </si>
  <si>
    <t>051007</t>
  </si>
  <si>
    <t>林恪</t>
  </si>
  <si>
    <t>新生连报1年幼儿42周次课，张慧特批800元，学费8480-800=7680元，幼儿教材费2期*230=460元</t>
  </si>
  <si>
    <t>051012</t>
  </si>
  <si>
    <t>尹梓溢</t>
  </si>
  <si>
    <t>051020</t>
  </si>
  <si>
    <t>谢濡谦</t>
  </si>
  <si>
    <t>新生连报幼儿1年42周次课，张慧特批优惠2624元，广州市旧部前小学教师李昕子女6折，学费4880*2期*0.6=5856元，幼儿教材费2期*230=460元</t>
  </si>
  <si>
    <t>051039</t>
  </si>
  <si>
    <t>凌正哲</t>
  </si>
  <si>
    <t>老生续连报4期64周次课，张慧特批优惠3088元，骏景小学教师黄纯子女6折，学费6380/16次*4期*0.6=15312元，教材费暂时不交</t>
  </si>
  <si>
    <t>051092</t>
  </si>
  <si>
    <t>老生续报小学2期36周次课，张慧特批优惠4190元，广州市天河区渔沙坦小学教师张洁宾子女6折，学费6380/16次*36次*0.6=8613元，教材费2期*280=560元</t>
  </si>
  <si>
    <t>051096</t>
  </si>
  <si>
    <t>老生续报初中1期18周次课，张慧特批优惠3321元，广州市天河区渔沙坦小学教师张洁宾子女6折，学费7380/16次*18次*0.6=4982元，欠一套初中教材费未交</t>
  </si>
  <si>
    <t>051049</t>
  </si>
  <si>
    <t>老生续报小学32周次课，张慧特批优惠1580元，2015.12.20已交1000元定金，学费11380-1580-1000=8800元，小学教材费2期*280元=560元</t>
  </si>
  <si>
    <t>051052</t>
  </si>
  <si>
    <t>叶祉均</t>
  </si>
  <si>
    <t>老生续连报1年幼儿42周次课，张慧特批800元，学费8480-800=7680元（幼儿教材费暂不交）</t>
  </si>
  <si>
    <t>051062</t>
  </si>
  <si>
    <t>刘桐桐</t>
  </si>
  <si>
    <t>新生连报3期小学48周次课，张慧特批优惠2780元，学费16580-2780=13800元，教材费一套280元。（欠2期小学教材费）</t>
  </si>
  <si>
    <t>051069</t>
  </si>
  <si>
    <t>新生8次课内转连报9期小学144周次课，2015.10.23已交三期48周学费13800元，现补齐剩余96次课，该生为2014年12月1日以后入读的学生，杜总特批按2015年11/12月老生回馈促销活动，优惠为3880元/16次课，学费3880*9期-13800=21120元，6期教材费暂时不交。</t>
  </si>
  <si>
    <t>051075</t>
  </si>
  <si>
    <t>老生转连报3期小学48周次课，2015.8.4已交一期16周学费4800元，现补齐剩余32次课，张慧特批优惠2380元，学费13800-4800=9000元，教材费2期*280元=560元</t>
  </si>
  <si>
    <t>051103</t>
  </si>
  <si>
    <t>韦子悠</t>
  </si>
  <si>
    <t>老生续连报小学2期周日下午2.5小时班50周次课（20周/期），张慧特批优惠3454元，学费16580*0.75=12435元，12435/60周*50周=10363元，教材费3期*280=840元</t>
  </si>
  <si>
    <t>051115</t>
  </si>
  <si>
    <t>叶文涛</t>
  </si>
  <si>
    <t>老生续连报初中6期96周次课，该生为2013年12月1日之前入读的学生，杜总特批按2015年11/12月老生回馈促销活动，优惠为4650元/16次课，学费：4650/16次*6期=27900元，初中教材费暂时不交。</t>
  </si>
  <si>
    <t>051136</t>
  </si>
  <si>
    <t>何嘉瑜</t>
  </si>
  <si>
    <t>老生续连报小学3期48周次课，张慧特批优惠2780元，学费16580-2780=13800元，教材费2期*280=560元（2015.12.20已交一套小学教材）</t>
  </si>
  <si>
    <t>051168</t>
  </si>
  <si>
    <t>于子钦</t>
  </si>
  <si>
    <t>新生连报小学3期54周次课，张慧特批优惠3127元，学费13800/48次*54次=15525元，小学教材费3期*280=840元</t>
  </si>
  <si>
    <t>051393</t>
  </si>
  <si>
    <t>冯子晴</t>
  </si>
  <si>
    <t>新生报小学1期周日下午2.5小时班20周次课（20周/期），张慧特批优惠1580元，学费试读价4800元，教材费暂时不交。</t>
  </si>
  <si>
    <t>051394</t>
  </si>
  <si>
    <t>陈俊桦</t>
  </si>
  <si>
    <t>老生连报80周次课，其中小学10周次课，该生为2013年12月1日之前入读的学生，杜总特批按2015年11/12月老生回馈促销活动，优惠为3880元/16次课，学费：3880/16次*10=2425元</t>
  </si>
  <si>
    <t>051395</t>
  </si>
  <si>
    <t>老生连报80周次课，其中4期初中70周次课，该生为2013年12月1日之前入读的学生，杜总特批按2015年11/12月老生回馈促销活动，优惠为4650元/16次课，学费：4650/16次*70次=20344元，一年初中教材费900元以及一套初中教材费400元共1300元</t>
  </si>
  <si>
    <t>051404</t>
  </si>
  <si>
    <t>老生续费小学平时周三五班48周次课，张慧特批优惠5096元，75中学教师张志乒子女6折，学费6380/1期*0.6*3期=11484元</t>
  </si>
  <si>
    <t>051413</t>
  </si>
  <si>
    <t>郑语昕</t>
  </si>
  <si>
    <t>051435</t>
  </si>
  <si>
    <t>051437</t>
  </si>
  <si>
    <t>老生续连报小学3期48周次课，张慧特批优惠2780元，学费16580-2780=13800元，教材费3期*280=840元</t>
  </si>
  <si>
    <t>051442</t>
  </si>
  <si>
    <t>老生续报小学16周次课，张慧特批优惠2552元，白云区景泰小学教师庄巧红子女6折，学费6380*0.6=3828元，教材费1期280元</t>
  </si>
  <si>
    <t>051490</t>
  </si>
  <si>
    <t>051502</t>
  </si>
  <si>
    <t>王展鹏</t>
  </si>
  <si>
    <t>老生续报小学16周次课，张慧特批优惠1580元，学费试读价4800元，教材费先不交。</t>
  </si>
  <si>
    <t>051515</t>
  </si>
  <si>
    <t>陈冠霖</t>
  </si>
  <si>
    <t>新生报小学16周次课，张慧特批优惠1580元，学费试读价4800元，教材费1期280元。</t>
  </si>
  <si>
    <t>051531</t>
  </si>
  <si>
    <t>邝家璐</t>
  </si>
  <si>
    <t>老生续报小学3期54周次课，张慧特批优惠3127元，学费13800/48次*54次=15525元，教材费先不交</t>
  </si>
  <si>
    <t>051554</t>
  </si>
  <si>
    <t>许悦</t>
  </si>
  <si>
    <t>老生续报初中16周次课，张慧特批优惠2100元，学费试读价5280元。</t>
  </si>
  <si>
    <t>050143-2</t>
  </si>
  <si>
    <t>050264-2</t>
  </si>
  <si>
    <t>2013年度实发工资汇总表</t>
  </si>
  <si>
    <t>校区</t>
  </si>
  <si>
    <t>入职年限</t>
  </si>
  <si>
    <t>2013年度在职月份</t>
  </si>
  <si>
    <t>2013年度平均工资</t>
  </si>
  <si>
    <t>实发工资</t>
  </si>
  <si>
    <t>教学小初部</t>
  </si>
  <si>
    <t>曹嘉仪</t>
  </si>
  <si>
    <t>2011.07.19</t>
  </si>
  <si>
    <t>1年10个月</t>
  </si>
  <si>
    <t>教学小高部</t>
  </si>
  <si>
    <t>2009.08.12</t>
  </si>
  <si>
    <t>4年5个月</t>
  </si>
  <si>
    <t>新生领袖课程</t>
  </si>
  <si>
    <t>新生学科课程</t>
  </si>
  <si>
    <t>老生学科课程</t>
  </si>
  <si>
    <t>1期秒杀(20%)</t>
  </si>
  <si>
    <t>1期秒杀</t>
  </si>
  <si>
    <t>买三送二(8%)</t>
  </si>
  <si>
    <t>买三送二</t>
  </si>
  <si>
    <t>一年国际会员(12%)</t>
  </si>
  <si>
    <t>一年国际会员</t>
  </si>
  <si>
    <t>二年国际会员(10%)</t>
  </si>
  <si>
    <t>二年国际会员</t>
  </si>
  <si>
    <t>三年拼单会员(10%)</t>
  </si>
  <si>
    <t>三年拼单会员</t>
  </si>
  <si>
    <t>五年国际会员(12%)</t>
  </si>
  <si>
    <t>五年国际会员</t>
  </si>
  <si>
    <t>预订游学优惠读(12%)</t>
  </si>
  <si>
    <t>预订游学优惠读</t>
  </si>
  <si>
    <t>预订游学免费读(5%)</t>
  </si>
  <si>
    <t>预订游学免费读</t>
  </si>
  <si>
    <t>创始会员(5%)</t>
  </si>
  <si>
    <t>国际领袖课程(4%)</t>
  </si>
  <si>
    <t>老生续费(3%)</t>
  </si>
  <si>
    <t>创始会员</t>
  </si>
  <si>
    <t>国际领袖课程</t>
  </si>
  <si>
    <t>国内领袖课程</t>
  </si>
  <si>
    <t>老生续费</t>
  </si>
  <si>
    <t>校长团队提成</t>
    <phoneticPr fontId="6" type="noConversion"/>
  </si>
  <si>
    <t>备注：标黄色为数据导入部分，绿色为人手选填</t>
    <phoneticPr fontId="6" type="noConversion"/>
  </si>
  <si>
    <t xml:space="preserve"> 月度实发基本工资（标准+年限）</t>
    <phoneticPr fontId="6" type="noConversion"/>
  </si>
  <si>
    <t>月度实发绩效</t>
  </si>
</sst>
</file>

<file path=xl/styles.xml><?xml version="1.0" encoding="utf-8"?>
<styleSheet xmlns="http://schemas.openxmlformats.org/spreadsheetml/2006/main">
  <numFmts count="27">
    <numFmt numFmtId="41" formatCode="_ * #,##0_ ;_ * \-#,##0_ ;_ * &quot;-&quot;_ ;_ @_ "/>
    <numFmt numFmtId="43" formatCode="_ * #,##0.00_ ;_ * \-#,##0.00_ ;_ * &quot;-&quot;??_ ;_ @_ "/>
    <numFmt numFmtId="176" formatCode="0.0_);[Red]\(0.0\)"/>
    <numFmt numFmtId="177" formatCode="&quot;$&quot;\ #,##0_-;[Red]&quot;$&quot;\ #,##0\-"/>
    <numFmt numFmtId="178" formatCode="_-&quot;$&quot;\ * #,##0_-;_-&quot;$&quot;\ * #,##0\-;_-&quot;$&quot;\ * &quot;-&quot;_-;_-@_-"/>
    <numFmt numFmtId="179" formatCode="_ * #,##0.0_ ;_ * \-#,##0.0_ ;_ * &quot;-&quot;_ ;_ @_ "/>
    <numFmt numFmtId="180" formatCode="_ * #,##0_ ;_ * \-#,##0_ ;_ * &quot;-&quot;??_ ;_ @_ "/>
    <numFmt numFmtId="181" formatCode="0.00_ "/>
    <numFmt numFmtId="182" formatCode="_(&quot;$&quot;* #,##0_);_(&quot;$&quot;* \(#,##0\);_(&quot;$&quot;* &quot;-&quot;_);_(@_)"/>
    <numFmt numFmtId="183" formatCode="_-&quot;$&quot;\ * #,##0.00_-;_-&quot;$&quot;\ * #,##0.00\-;_-&quot;$&quot;\ * &quot;-&quot;??_-;_-@_-"/>
    <numFmt numFmtId="184" formatCode="_-* #,##0_-;\-* #,##0_-;_-* &quot;-&quot;_-;_-@_-"/>
    <numFmt numFmtId="185" formatCode="_ &quot;￥&quot;* #,##0.00_ ;_ &quot;￥&quot;* \-#,##0.00_ ;_ &quot;￥&quot;* &quot;-&quot;??_ ;_ @_ "/>
    <numFmt numFmtId="186" formatCode="\$#,##0;\(\$#,##0\)"/>
    <numFmt numFmtId="187" formatCode="\$#,##0.00;\(\$#,##0.00\)"/>
    <numFmt numFmtId="188" formatCode="_(&quot;$&quot;* #,##0.00_);_(&quot;$&quot;* \(#,##0.00\);_(&quot;$&quot;* &quot;-&quot;??_);_(@_)"/>
    <numFmt numFmtId="189" formatCode="#,##0.0_);\(#,##0.0\)"/>
    <numFmt numFmtId="190" formatCode="[$-409]mmm/yy;@"/>
    <numFmt numFmtId="191" formatCode="0_);[Red]\(0\)"/>
    <numFmt numFmtId="192" formatCode="yy\.mm\.dd"/>
    <numFmt numFmtId="193" formatCode="#,##0;\(#,##0\)"/>
    <numFmt numFmtId="194" formatCode="_ * #,##0.0_ ;_ * \-#,##0.0_ ;_ * &quot;-&quot;??_ ;_ @_ "/>
    <numFmt numFmtId="195" formatCode="0_ "/>
    <numFmt numFmtId="196" formatCode="&quot;$&quot;#,##0.00_);[Red]\(&quot;$&quot;#,##0.00\)"/>
    <numFmt numFmtId="197" formatCode="&quot;$&quot;\ #,##0.00_-;[Red]&quot;$&quot;\ #,##0.00\-"/>
    <numFmt numFmtId="198" formatCode="0.0_ "/>
    <numFmt numFmtId="199" formatCode="0.00_);[Red]\(0.00\)"/>
    <numFmt numFmtId="200" formatCode="&quot;$&quot;#,##0_);[Red]\(&quot;$&quot;#,##0\)"/>
  </numFmts>
  <fonts count="73">
    <font>
      <sz val="12"/>
      <name val="宋体"/>
      <charset val="134"/>
    </font>
    <font>
      <b/>
      <sz val="20"/>
      <name val="黑体"/>
      <family val="3"/>
      <charset val="134"/>
    </font>
    <font>
      <sz val="12"/>
      <name val="黑体"/>
      <family val="3"/>
      <charset val="134"/>
    </font>
    <font>
      <b/>
      <sz val="12"/>
      <name val="黑体"/>
      <family val="3"/>
      <charset val="134"/>
    </font>
    <font>
      <b/>
      <sz val="9"/>
      <name val="黑体"/>
      <family val="3"/>
      <charset val="134"/>
    </font>
    <font>
      <sz val="10"/>
      <name val="Arial"/>
      <family val="2"/>
    </font>
    <font>
      <sz val="9"/>
      <name val="宋体"/>
      <family val="3"/>
      <charset val="134"/>
    </font>
    <font>
      <sz val="9"/>
      <color indexed="8"/>
      <name val="宋体"/>
      <family val="3"/>
      <charset val="134"/>
    </font>
    <font>
      <sz val="9"/>
      <name val="Arial"/>
      <family val="2"/>
    </font>
    <font>
      <sz val="16"/>
      <name val="Arial"/>
      <family val="2"/>
    </font>
    <font>
      <sz val="9"/>
      <color indexed="63"/>
      <name val="宋体"/>
      <family val="3"/>
      <charset val="134"/>
    </font>
    <font>
      <sz val="9"/>
      <name val="宋体"/>
      <family val="3"/>
      <charset val="134"/>
      <scheme val="minor"/>
    </font>
    <font>
      <b/>
      <sz val="11"/>
      <name val="宋体"/>
      <family val="3"/>
      <charset val="134"/>
    </font>
    <font>
      <sz val="10"/>
      <name val="宋体"/>
      <family val="3"/>
      <charset val="134"/>
    </font>
    <font>
      <b/>
      <sz val="9"/>
      <name val="Arial"/>
      <family val="2"/>
    </font>
    <font>
      <b/>
      <sz val="9"/>
      <name val="宋体"/>
      <family val="3"/>
      <charset val="134"/>
    </font>
    <font>
      <sz val="10"/>
      <color indexed="8"/>
      <name val="宋体"/>
      <family val="3"/>
      <charset val="134"/>
    </font>
    <font>
      <b/>
      <sz val="10"/>
      <name val="宋体"/>
      <family val="3"/>
      <charset val="134"/>
    </font>
    <font>
      <b/>
      <sz val="11"/>
      <name val="Arial"/>
      <family val="2"/>
    </font>
    <font>
      <sz val="18"/>
      <color indexed="8"/>
      <name val="宋体"/>
      <family val="3"/>
      <charset val="134"/>
    </font>
    <font>
      <b/>
      <sz val="20"/>
      <color indexed="8"/>
      <name val="宋体"/>
      <family val="3"/>
      <charset val="134"/>
    </font>
    <font>
      <b/>
      <sz val="18"/>
      <color indexed="8"/>
      <name val="宋体"/>
      <family val="3"/>
      <charset val="134"/>
    </font>
    <font>
      <sz val="12"/>
      <color rgb="FF333333"/>
      <name val="微软雅黑"/>
      <family val="2"/>
      <charset val="134"/>
    </font>
    <font>
      <sz val="11"/>
      <color theme="1"/>
      <name val="Arial"/>
      <family val="2"/>
    </font>
    <font>
      <sz val="11"/>
      <name val="微软雅黑"/>
      <family val="2"/>
      <charset val="134"/>
    </font>
    <font>
      <sz val="11"/>
      <name val="Tahoma"/>
      <family val="2"/>
    </font>
    <font>
      <sz val="8"/>
      <name val="Times New Roman"/>
      <family val="1"/>
    </font>
    <font>
      <sz val="11"/>
      <color indexed="8"/>
      <name val="宋体"/>
      <family val="3"/>
      <charset val="134"/>
    </font>
    <font>
      <b/>
      <sz val="11"/>
      <color indexed="52"/>
      <name val="宋体"/>
      <family val="3"/>
      <charset val="134"/>
    </font>
    <font>
      <sz val="10"/>
      <name val="Times New Roman"/>
      <family val="1"/>
    </font>
    <font>
      <sz val="12"/>
      <name val="Times New Roman"/>
      <family val="1"/>
    </font>
    <font>
      <sz val="11"/>
      <color indexed="9"/>
      <name val="宋体"/>
      <family val="3"/>
      <charset val="134"/>
    </font>
    <font>
      <sz val="12"/>
      <color indexed="9"/>
      <name val="Helv"/>
      <family val="2"/>
    </font>
    <font>
      <sz val="12"/>
      <color indexed="16"/>
      <name val="宋体"/>
      <family val="3"/>
      <charset val="134"/>
    </font>
    <font>
      <b/>
      <sz val="11"/>
      <color indexed="63"/>
      <name val="宋体"/>
      <family val="3"/>
      <charset val="134"/>
    </font>
    <font>
      <sz val="10"/>
      <name val="Geneva"/>
      <family val="1"/>
    </font>
    <font>
      <sz val="10"/>
      <name val="楷体"/>
      <family val="3"/>
      <charset val="134"/>
    </font>
    <font>
      <sz val="12"/>
      <color indexed="9"/>
      <name val="宋体"/>
      <family val="3"/>
      <charset val="134"/>
    </font>
    <font>
      <sz val="10"/>
      <name val="Helv"/>
      <family val="2"/>
    </font>
    <font>
      <sz val="8"/>
      <name val="Arial"/>
      <family val="2"/>
    </font>
    <font>
      <b/>
      <sz val="15"/>
      <color indexed="56"/>
      <name val="宋体"/>
      <family val="3"/>
      <charset val="134"/>
    </font>
    <font>
      <sz val="10"/>
      <name val="MS Sans Serif"/>
      <family val="1"/>
    </font>
    <font>
      <sz val="11"/>
      <color indexed="10"/>
      <name val="宋体"/>
      <family val="3"/>
      <charset val="134"/>
    </font>
    <font>
      <sz val="12"/>
      <color indexed="17"/>
      <name val="宋体"/>
      <family val="3"/>
      <charset val="134"/>
    </font>
    <font>
      <b/>
      <sz val="12"/>
      <name val="Arial"/>
      <family val="2"/>
    </font>
    <font>
      <sz val="11"/>
      <color indexed="60"/>
      <name val="宋体"/>
      <family val="3"/>
      <charset val="134"/>
    </font>
    <font>
      <sz val="11"/>
      <color indexed="17"/>
      <name val="宋体"/>
      <family val="3"/>
      <charset val="134"/>
    </font>
    <font>
      <b/>
      <sz val="10"/>
      <name val="Tms Rmn"/>
      <family val="1"/>
    </font>
    <font>
      <sz val="11"/>
      <color theme="1"/>
      <name val="宋体"/>
      <family val="3"/>
      <charset val="134"/>
      <scheme val="minor"/>
    </font>
    <font>
      <sz val="12"/>
      <name val="Helv"/>
      <family val="2"/>
    </font>
    <font>
      <b/>
      <sz val="11"/>
      <color indexed="56"/>
      <name val="宋体"/>
      <family val="3"/>
      <charset val="134"/>
    </font>
    <font>
      <sz val="12"/>
      <color indexed="8"/>
      <name val="宋体"/>
      <family val="3"/>
      <charset val="134"/>
    </font>
    <font>
      <sz val="7"/>
      <name val="Small Fonts"/>
      <family val="2"/>
    </font>
    <font>
      <sz val="11"/>
      <color indexed="17"/>
      <name val="Calibri"/>
      <family val="2"/>
    </font>
    <font>
      <sz val="11"/>
      <color indexed="20"/>
      <name val="宋体"/>
      <family val="3"/>
      <charset val="134"/>
    </font>
    <font>
      <b/>
      <sz val="11"/>
      <color indexed="8"/>
      <name val="宋体"/>
      <family val="3"/>
      <charset val="134"/>
    </font>
    <font>
      <sz val="11"/>
      <color indexed="52"/>
      <name val="宋体"/>
      <family val="3"/>
      <charset val="134"/>
    </font>
    <font>
      <b/>
      <sz val="11"/>
      <color indexed="9"/>
      <name val="宋体"/>
      <family val="3"/>
      <charset val="134"/>
    </font>
    <font>
      <sz val="11"/>
      <color indexed="62"/>
      <name val="宋体"/>
      <family val="3"/>
      <charset val="134"/>
    </font>
    <font>
      <b/>
      <sz val="12"/>
      <color indexed="8"/>
      <name val="宋体"/>
      <family val="3"/>
      <charset val="134"/>
    </font>
    <font>
      <i/>
      <sz val="11"/>
      <color indexed="23"/>
      <name val="宋体"/>
      <family val="3"/>
      <charset val="134"/>
    </font>
    <font>
      <b/>
      <sz val="14"/>
      <name val="楷体"/>
      <family val="3"/>
      <charset val="134"/>
    </font>
    <font>
      <sz val="10"/>
      <color indexed="8"/>
      <name val="MS Sans Serif"/>
      <family val="2"/>
    </font>
    <font>
      <b/>
      <sz val="13"/>
      <color indexed="56"/>
      <name val="宋体"/>
      <family val="3"/>
      <charset val="134"/>
    </font>
    <font>
      <sz val="11"/>
      <color indexed="20"/>
      <name val="Calibri"/>
      <family val="2"/>
    </font>
    <font>
      <b/>
      <sz val="10"/>
      <name val="MS Sans Serif"/>
      <family val="2"/>
    </font>
    <font>
      <b/>
      <sz val="18"/>
      <color indexed="62"/>
      <name val="宋体"/>
      <family val="3"/>
      <charset val="134"/>
    </font>
    <font>
      <b/>
      <sz val="18"/>
      <color indexed="56"/>
      <name val="宋体"/>
      <family val="3"/>
      <charset val="134"/>
    </font>
    <font>
      <b/>
      <sz val="10"/>
      <name val="Arial"/>
      <family val="2"/>
    </font>
    <font>
      <sz val="11"/>
      <color indexed="8"/>
      <name val="Tahoma"/>
      <family val="2"/>
    </font>
    <font>
      <sz val="7"/>
      <name val="Times New Roman"/>
      <family val="1"/>
    </font>
    <font>
      <b/>
      <sz val="11"/>
      <color indexed="10"/>
      <name val="微软雅黑"/>
      <family val="2"/>
      <charset val="134"/>
    </font>
    <font>
      <sz val="12"/>
      <name val="宋体"/>
      <family val="3"/>
      <charset val="134"/>
    </font>
  </fonts>
  <fills count="41">
    <fill>
      <patternFill patternType="none"/>
    </fill>
    <fill>
      <patternFill patternType="gray125"/>
    </fill>
    <fill>
      <patternFill patternType="solid">
        <fgColor indexed="47"/>
        <bgColor indexed="64"/>
      </patternFill>
    </fill>
    <fill>
      <patternFill patternType="solid">
        <fgColor rgb="FFFFFF00"/>
        <bgColor indexed="64"/>
      </patternFill>
    </fill>
    <fill>
      <patternFill patternType="solid">
        <fgColor indexed="50"/>
        <bgColor indexed="64"/>
      </patternFill>
    </fill>
    <fill>
      <patternFill patternType="solid">
        <fgColor theme="9" tint="0.59999389629810485"/>
        <bgColor indexed="64"/>
      </patternFill>
    </fill>
    <fill>
      <patternFill patternType="solid">
        <fgColor indexed="51"/>
        <bgColor indexed="64"/>
      </patternFill>
    </fill>
    <fill>
      <patternFill patternType="solid">
        <fgColor rgb="FF92D050"/>
        <bgColor indexed="64"/>
      </patternFill>
    </fill>
    <fill>
      <patternFill patternType="solid">
        <fgColor indexed="22"/>
        <bgColor indexed="64"/>
      </patternFill>
    </fill>
    <fill>
      <patternFill patternType="solid">
        <fgColor indexed="52"/>
        <bgColor indexed="64"/>
      </patternFill>
    </fill>
    <fill>
      <patternFill patternType="solid">
        <fgColor rgb="FF99CC00"/>
        <bgColor indexed="64"/>
      </patternFill>
    </fill>
    <fill>
      <patternFill patternType="solid">
        <fgColor indexed="13"/>
        <bgColor indexed="64"/>
      </patternFill>
    </fill>
    <fill>
      <patternFill patternType="solid">
        <fgColor theme="0"/>
        <bgColor indexed="64"/>
      </patternFill>
    </fill>
    <fill>
      <patternFill patternType="solid">
        <fgColor indexed="45"/>
        <bgColor indexed="64"/>
      </patternFill>
    </fill>
    <fill>
      <patternFill patternType="solid">
        <fgColor indexed="20"/>
        <bgColor indexed="64"/>
      </patternFill>
    </fill>
    <fill>
      <patternFill patternType="solid">
        <fgColor indexed="12"/>
        <bgColor indexed="64"/>
      </patternFill>
    </fill>
    <fill>
      <patternFill patternType="solid">
        <fgColor indexed="27"/>
        <bgColor indexed="64"/>
      </patternFill>
    </fill>
    <fill>
      <patternFill patternType="solid">
        <fgColor indexed="49"/>
        <bgColor indexed="64"/>
      </patternFill>
    </fill>
    <fill>
      <patternFill patternType="solid">
        <fgColor indexed="26"/>
        <bgColor indexed="64"/>
      </patternFill>
    </fill>
    <fill>
      <patternFill patternType="solid">
        <fgColor indexed="42"/>
        <bgColor indexed="64"/>
      </patternFill>
    </fill>
    <fill>
      <patternFill patternType="solid">
        <fgColor indexed="44"/>
        <bgColor indexed="64"/>
      </patternFill>
    </fill>
    <fill>
      <patternFill patternType="solid">
        <fgColor indexed="43"/>
        <bgColor indexed="64"/>
      </patternFill>
    </fill>
    <fill>
      <patternFill patternType="gray0625"/>
    </fill>
    <fill>
      <patternFill patternType="solid">
        <fgColor indexed="15"/>
        <bgColor indexed="64"/>
      </patternFill>
    </fill>
    <fill>
      <patternFill patternType="solid">
        <fgColor indexed="46"/>
        <bgColor indexed="64"/>
      </patternFill>
    </fill>
    <fill>
      <patternFill patternType="solid">
        <fgColor indexed="54"/>
        <bgColor indexed="64"/>
      </patternFill>
    </fill>
    <fill>
      <patternFill patternType="solid">
        <fgColor indexed="29"/>
        <bgColor indexed="64"/>
      </patternFill>
    </fill>
    <fill>
      <patternFill patternType="solid">
        <fgColor indexed="57"/>
        <bgColor indexed="64"/>
      </patternFill>
    </fill>
    <fill>
      <patternFill patternType="solid">
        <fgColor indexed="53"/>
        <bgColor indexed="64"/>
      </patternFill>
    </fill>
    <fill>
      <patternFill patternType="solid">
        <fgColor indexed="10"/>
        <bgColor indexed="64"/>
      </patternFill>
    </fill>
    <fill>
      <patternFill patternType="mediumGray">
        <fgColor indexed="22"/>
      </patternFill>
    </fill>
    <fill>
      <patternFill patternType="solid">
        <fgColor indexed="55"/>
        <bgColor indexed="64"/>
      </patternFill>
    </fill>
    <fill>
      <patternFill patternType="solid">
        <fgColor indexed="31"/>
        <bgColor indexed="64"/>
      </patternFill>
    </fill>
    <fill>
      <patternFill patternType="solid">
        <fgColor indexed="11"/>
        <bgColor indexed="64"/>
      </patternFill>
    </fill>
    <fill>
      <patternFill patternType="lightUp">
        <fgColor indexed="9"/>
        <bgColor indexed="29"/>
      </patternFill>
    </fill>
    <fill>
      <patternFill patternType="lightUp">
        <fgColor indexed="9"/>
        <bgColor indexed="22"/>
      </patternFill>
    </fill>
    <fill>
      <patternFill patternType="lightUp">
        <fgColor indexed="9"/>
        <bgColor indexed="55"/>
      </patternFill>
    </fill>
    <fill>
      <patternFill patternType="solid">
        <fgColor indexed="62"/>
        <bgColor indexed="64"/>
      </patternFill>
    </fill>
    <fill>
      <patternFill patternType="solid">
        <fgColor indexed="25"/>
        <bgColor indexed="64"/>
      </patternFill>
    </fill>
    <fill>
      <patternFill patternType="solid">
        <fgColor indexed="36"/>
        <bgColor indexed="64"/>
      </patternFill>
    </fill>
    <fill>
      <patternFill patternType="solid">
        <fgColor indexed="30"/>
        <bgColor indexed="64"/>
      </patternFill>
    </fill>
  </fills>
  <borders count="2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style="thin">
        <color auto="1"/>
      </right>
      <top/>
      <bottom/>
      <diagonal/>
    </border>
    <border>
      <left style="thin">
        <color indexed="8"/>
      </left>
      <right style="thin">
        <color indexed="8"/>
      </right>
      <top style="thin">
        <color indexed="8"/>
      </top>
      <bottom style="thin">
        <color indexed="8"/>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style="thin">
        <color auto="1"/>
      </right>
      <top style="thin">
        <color auto="1"/>
      </top>
      <bottom/>
      <diagonal/>
    </border>
    <border>
      <left/>
      <right style="thin">
        <color auto="1"/>
      </right>
      <top/>
      <bottom style="thin">
        <color auto="1"/>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bottom style="thick">
        <color indexed="62"/>
      </bottom>
      <diagonal/>
    </border>
    <border>
      <left style="thin">
        <color indexed="22"/>
      </left>
      <right style="thin">
        <color indexed="22"/>
      </right>
      <top style="thin">
        <color indexed="22"/>
      </top>
      <bottom style="thin">
        <color indexed="22"/>
      </bottom>
      <diagonal/>
    </border>
    <border>
      <left/>
      <right/>
      <top style="thin">
        <color indexed="62"/>
      </top>
      <bottom style="double">
        <color indexed="62"/>
      </bottom>
      <diagonal/>
    </border>
    <border>
      <left/>
      <right/>
      <top/>
      <bottom style="double">
        <color indexed="52"/>
      </bottom>
      <diagonal/>
    </border>
    <border>
      <left style="double">
        <color indexed="63"/>
      </left>
      <right style="double">
        <color indexed="63"/>
      </right>
      <top style="double">
        <color indexed="63"/>
      </top>
      <bottom style="double">
        <color indexed="63"/>
      </bottom>
      <diagonal/>
    </border>
    <border>
      <left/>
      <right/>
      <top style="medium">
        <color auto="1"/>
      </top>
      <bottom style="medium">
        <color auto="1"/>
      </bottom>
      <diagonal/>
    </border>
    <border>
      <left/>
      <right/>
      <top/>
      <bottom style="thick">
        <color indexed="22"/>
      </bottom>
      <diagonal/>
    </border>
    <border>
      <left/>
      <right/>
      <top/>
      <bottom style="medium">
        <color indexed="30"/>
      </bottom>
      <diagonal/>
    </border>
    <border>
      <left/>
      <right/>
      <top/>
      <bottom style="medium">
        <color auto="1"/>
      </bottom>
      <diagonal/>
    </border>
    <border>
      <left style="thin">
        <color indexed="64"/>
      </left>
      <right style="thin">
        <color indexed="64"/>
      </right>
      <top style="thin">
        <color indexed="64"/>
      </top>
      <bottom style="thin">
        <color indexed="64"/>
      </bottom>
      <diagonal/>
    </border>
  </borders>
  <cellStyleXfs count="2920">
    <xf numFmtId="0" fontId="0" fillId="0" borderId="0">
      <alignment vertical="center"/>
    </xf>
    <xf numFmtId="0" fontId="27" fillId="20" borderId="0" applyNumberFormat="0" applyBorder="0" applyAlignment="0" applyProtection="0">
      <alignment vertical="center"/>
    </xf>
    <xf numFmtId="0" fontId="30" fillId="0" borderId="0" applyProtection="0">
      <alignment vertical="center"/>
    </xf>
    <xf numFmtId="0" fontId="36" fillId="0" borderId="16" applyProtection="0">
      <alignment horizontal="center" vertical="center"/>
    </xf>
    <xf numFmtId="0" fontId="51" fillId="8" borderId="0" applyProtection="0">
      <alignment vertical="center"/>
    </xf>
    <xf numFmtId="0" fontId="43" fillId="19" borderId="0" applyNumberFormat="0" applyBorder="0" applyAlignment="0" applyProtection="0">
      <alignment vertical="center"/>
    </xf>
    <xf numFmtId="41" fontId="72" fillId="0" borderId="0" applyProtection="0">
      <alignment vertical="center"/>
    </xf>
    <xf numFmtId="0" fontId="54" fillId="13" borderId="0" applyNumberFormat="0" applyBorder="0" applyAlignment="0" applyProtection="0">
      <alignment vertical="center"/>
    </xf>
    <xf numFmtId="43" fontId="72" fillId="0" borderId="0" applyProtection="0">
      <alignment vertical="center"/>
    </xf>
    <xf numFmtId="0" fontId="38" fillId="0" borderId="0" applyProtection="0">
      <alignment vertical="center"/>
    </xf>
    <xf numFmtId="15" fontId="72" fillId="0" borderId="0" applyProtection="0">
      <alignment vertical="center"/>
    </xf>
    <xf numFmtId="190" fontId="72" fillId="0" borderId="0">
      <alignment vertical="center"/>
    </xf>
    <xf numFmtId="0" fontId="37" fillId="25" borderId="0" applyProtection="0">
      <alignment vertical="center"/>
    </xf>
    <xf numFmtId="0" fontId="38" fillId="0" borderId="0" applyProtection="0">
      <alignment vertical="center"/>
    </xf>
    <xf numFmtId="0" fontId="37" fillId="20" borderId="0" applyProtection="0">
      <alignment vertical="center"/>
    </xf>
    <xf numFmtId="0" fontId="54" fillId="13" borderId="0" applyNumberFormat="0" applyBorder="0" applyAlignment="0" applyProtection="0">
      <alignment vertical="center"/>
    </xf>
    <xf numFmtId="0" fontId="33" fillId="13" borderId="0" applyProtection="0">
      <alignment vertical="center"/>
    </xf>
    <xf numFmtId="0" fontId="30" fillId="0" borderId="0">
      <alignment vertical="center"/>
      <protection locked="0"/>
    </xf>
    <xf numFmtId="0" fontId="27" fillId="26" borderId="0" applyNumberFormat="0" applyBorder="0" applyAlignment="0" applyProtection="0">
      <alignment vertical="center"/>
    </xf>
    <xf numFmtId="0" fontId="27" fillId="32" borderId="0" applyNumberFormat="0" applyBorder="0" applyAlignment="0" applyProtection="0">
      <alignment vertical="center"/>
    </xf>
    <xf numFmtId="0" fontId="47" fillId="22" borderId="2">
      <alignment vertical="center"/>
      <protection locked="0"/>
    </xf>
    <xf numFmtId="0" fontId="31" fillId="26" borderId="0" applyProtection="0">
      <alignment vertical="center"/>
    </xf>
    <xf numFmtId="0" fontId="46" fillId="19" borderId="0" applyNumberFormat="0" applyBorder="0" applyAlignment="0" applyProtection="0">
      <alignment vertical="center"/>
    </xf>
    <xf numFmtId="0" fontId="33" fillId="13" borderId="0" applyNumberFormat="0" applyBorder="0" applyAlignment="0" applyProtection="0">
      <alignment vertical="center"/>
    </xf>
    <xf numFmtId="0" fontId="37" fillId="2" borderId="0" applyProtection="0">
      <alignment vertical="center"/>
    </xf>
    <xf numFmtId="0" fontId="30" fillId="0" borderId="0" applyProtection="0">
      <alignment vertical="center"/>
    </xf>
    <xf numFmtId="0" fontId="27" fillId="24" borderId="0" applyNumberFormat="0" applyBorder="0" applyAlignment="0" applyProtection="0">
      <alignment vertical="center"/>
    </xf>
    <xf numFmtId="0" fontId="37" fillId="25" borderId="0" applyProtection="0">
      <alignment vertical="center"/>
    </xf>
    <xf numFmtId="0" fontId="54" fillId="13" borderId="0" applyNumberFormat="0" applyBorder="0" applyAlignment="0" applyProtection="0">
      <alignment vertical="center"/>
    </xf>
    <xf numFmtId="0" fontId="35" fillId="0" borderId="0">
      <alignment vertical="center"/>
    </xf>
    <xf numFmtId="0" fontId="72" fillId="0" borderId="0">
      <alignment vertical="center"/>
    </xf>
    <xf numFmtId="0" fontId="72" fillId="0" borderId="0" applyProtection="0">
      <alignment vertical="center"/>
    </xf>
    <xf numFmtId="0" fontId="5" fillId="0" borderId="0" applyProtection="0">
      <alignment vertical="center"/>
    </xf>
    <xf numFmtId="0" fontId="35" fillId="0" borderId="0" applyProtection="0">
      <alignment vertical="center"/>
    </xf>
    <xf numFmtId="49" fontId="72" fillId="0" borderId="0" applyProtection="0">
      <alignment vertical="center"/>
    </xf>
    <xf numFmtId="0" fontId="38" fillId="0" borderId="0" applyProtection="0">
      <alignment vertical="center"/>
    </xf>
    <xf numFmtId="0" fontId="38" fillId="0" borderId="0" applyProtection="0">
      <alignment vertical="center"/>
    </xf>
    <xf numFmtId="0" fontId="37" fillId="25" borderId="0" applyProtection="0">
      <alignment vertical="center"/>
    </xf>
    <xf numFmtId="0" fontId="46" fillId="19" borderId="0" applyNumberFormat="0" applyBorder="0" applyAlignment="0" applyProtection="0">
      <alignment vertical="center"/>
    </xf>
    <xf numFmtId="0" fontId="38" fillId="0" borderId="0" applyProtection="0">
      <alignment vertical="center"/>
    </xf>
    <xf numFmtId="0" fontId="37" fillId="20" borderId="0" applyProtection="0">
      <alignment vertical="center"/>
    </xf>
    <xf numFmtId="0" fontId="38" fillId="0" borderId="0" applyProtection="0">
      <alignment vertical="center"/>
    </xf>
    <xf numFmtId="0" fontId="5" fillId="0" borderId="0" applyProtection="0">
      <alignment vertical="center"/>
    </xf>
    <xf numFmtId="0" fontId="46" fillId="19" borderId="0" applyNumberFormat="0" applyBorder="0" applyAlignment="0" applyProtection="0">
      <alignment vertical="center"/>
    </xf>
    <xf numFmtId="0" fontId="35" fillId="0" borderId="0" applyProtection="0">
      <alignment vertical="center"/>
    </xf>
    <xf numFmtId="0" fontId="72" fillId="0" borderId="0">
      <alignment vertical="center"/>
    </xf>
    <xf numFmtId="0" fontId="72" fillId="0" borderId="0">
      <alignment vertical="center"/>
    </xf>
    <xf numFmtId="0" fontId="38" fillId="0" borderId="0" applyProtection="0">
      <alignment vertical="center"/>
    </xf>
    <xf numFmtId="0" fontId="27" fillId="20" borderId="0" applyNumberFormat="0" applyBorder="0" applyAlignment="0" applyProtection="0">
      <alignment vertical="center"/>
    </xf>
    <xf numFmtId="0" fontId="27" fillId="20" borderId="0" applyNumberFormat="0" applyBorder="0" applyAlignment="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72" fillId="0" borderId="0">
      <alignment vertical="center"/>
    </xf>
    <xf numFmtId="0" fontId="38" fillId="0" borderId="0">
      <alignment vertical="center"/>
      <protection locked="0"/>
    </xf>
    <xf numFmtId="0" fontId="46" fillId="19" borderId="0" applyProtection="0">
      <alignment vertical="center"/>
    </xf>
    <xf numFmtId="0" fontId="72" fillId="0" borderId="0">
      <alignment vertical="center"/>
    </xf>
    <xf numFmtId="0" fontId="38" fillId="0" borderId="0" applyProtection="0">
      <alignment vertical="center"/>
    </xf>
    <xf numFmtId="0" fontId="38" fillId="0" borderId="0" applyProtection="0">
      <alignment vertical="center"/>
    </xf>
    <xf numFmtId="0" fontId="30" fillId="0" borderId="0" applyProtection="0">
      <alignment vertical="center"/>
    </xf>
    <xf numFmtId="0" fontId="27" fillId="19" borderId="0" applyProtection="0">
      <alignment vertical="center"/>
    </xf>
    <xf numFmtId="186" fontId="29" fillId="0" borderId="0" applyProtection="0">
      <alignment vertical="center"/>
    </xf>
    <xf numFmtId="0" fontId="27" fillId="6" borderId="0" applyNumberFormat="0" applyBorder="0" applyAlignment="0" applyProtection="0">
      <alignment vertical="center"/>
    </xf>
    <xf numFmtId="0" fontId="27" fillId="6" borderId="0" applyNumberFormat="0" applyBorder="0" applyAlignment="0" applyProtection="0">
      <alignment vertical="center"/>
    </xf>
    <xf numFmtId="0" fontId="27" fillId="16" borderId="0" applyNumberFormat="0" applyBorder="0" applyAlignment="0" applyProtection="0">
      <alignment vertical="center"/>
    </xf>
    <xf numFmtId="0" fontId="30" fillId="0" borderId="0" applyProtection="0">
      <alignment vertical="center"/>
    </xf>
    <xf numFmtId="0" fontId="72" fillId="0" borderId="0">
      <alignment vertical="center"/>
    </xf>
    <xf numFmtId="0" fontId="54" fillId="13" borderId="0" applyNumberFormat="0" applyBorder="0" applyAlignment="0" applyProtection="0">
      <alignment vertical="center"/>
    </xf>
    <xf numFmtId="0" fontId="36" fillId="0" borderId="16" applyProtection="0">
      <alignment horizontal="center" vertical="center"/>
    </xf>
    <xf numFmtId="0" fontId="38" fillId="0" borderId="0" applyProtection="0">
      <alignment vertical="center"/>
    </xf>
    <xf numFmtId="15" fontId="72" fillId="0" borderId="0" applyProtection="0">
      <alignment vertical="center"/>
    </xf>
    <xf numFmtId="0" fontId="72" fillId="0" borderId="0">
      <alignment vertical="center"/>
    </xf>
    <xf numFmtId="0" fontId="38" fillId="0" borderId="0" applyProtection="0">
      <alignment vertical="center"/>
    </xf>
    <xf numFmtId="0" fontId="72" fillId="0" borderId="0">
      <alignment vertical="center"/>
    </xf>
    <xf numFmtId="0" fontId="34" fillId="8" borderId="18" applyProtection="0">
      <alignment vertical="center"/>
    </xf>
    <xf numFmtId="0" fontId="35" fillId="0" borderId="0" applyProtection="0">
      <alignment vertical="center"/>
    </xf>
    <xf numFmtId="15" fontId="72" fillId="0" borderId="0" applyProtection="0">
      <alignment vertical="center"/>
    </xf>
    <xf numFmtId="0" fontId="38" fillId="0" borderId="0" applyProtection="0">
      <alignment vertical="center"/>
    </xf>
    <xf numFmtId="0" fontId="72" fillId="0" borderId="0">
      <alignment vertical="center"/>
    </xf>
    <xf numFmtId="0" fontId="54" fillId="13" borderId="0" applyProtection="0">
      <alignment vertical="center"/>
    </xf>
    <xf numFmtId="0" fontId="38" fillId="0" borderId="0" applyProtection="0">
      <alignment vertical="center"/>
    </xf>
    <xf numFmtId="0" fontId="28" fillId="8" borderId="17" applyProtection="0">
      <alignment vertical="center"/>
    </xf>
    <xf numFmtId="0" fontId="30" fillId="0" borderId="0" applyProtection="0">
      <alignment vertical="center"/>
    </xf>
    <xf numFmtId="0" fontId="43" fillId="19" borderId="0" applyNumberFormat="0" applyBorder="0" applyAlignment="0" applyProtection="0">
      <alignment vertical="center"/>
    </xf>
    <xf numFmtId="187" fontId="29" fillId="0" borderId="0" applyProtection="0">
      <alignment vertical="center"/>
    </xf>
    <xf numFmtId="0" fontId="38" fillId="0" borderId="0" applyProtection="0">
      <alignment vertical="center"/>
    </xf>
    <xf numFmtId="0" fontId="30" fillId="0" borderId="0" applyProtection="0">
      <alignment vertical="center"/>
    </xf>
    <xf numFmtId="0" fontId="72" fillId="0" borderId="0">
      <alignment vertical="center"/>
    </xf>
    <xf numFmtId="0" fontId="47" fillId="22" borderId="2">
      <alignment vertical="center"/>
      <protection locked="0"/>
    </xf>
    <xf numFmtId="0" fontId="38" fillId="0" borderId="0" applyProtection="0">
      <alignment vertical="center"/>
    </xf>
    <xf numFmtId="0" fontId="30" fillId="0" borderId="0" applyProtection="0">
      <alignment vertical="center"/>
    </xf>
    <xf numFmtId="0" fontId="38" fillId="0" borderId="0" applyProtection="0">
      <alignment vertical="center"/>
    </xf>
    <xf numFmtId="15" fontId="72" fillId="0" borderId="0" applyFont="0" applyFill="0" applyBorder="0" applyAlignment="0" applyProtection="0">
      <alignment vertical="center"/>
    </xf>
    <xf numFmtId="0" fontId="30" fillId="0" borderId="0" applyProtection="0">
      <alignment vertical="center"/>
    </xf>
    <xf numFmtId="0" fontId="46" fillId="19" borderId="0" applyNumberFormat="0" applyBorder="0" applyAlignment="0" applyProtection="0">
      <alignment vertical="center"/>
    </xf>
    <xf numFmtId="0" fontId="30" fillId="0" borderId="0" applyProtection="0">
      <alignment vertical="center"/>
    </xf>
    <xf numFmtId="0" fontId="35" fillId="0" borderId="0" applyProtection="0">
      <alignment vertical="center"/>
    </xf>
    <xf numFmtId="0" fontId="27" fillId="24" borderId="0" applyNumberFormat="0" applyBorder="0" applyAlignment="0" applyProtection="0">
      <alignment vertical="center"/>
    </xf>
    <xf numFmtId="0" fontId="27" fillId="19" borderId="0" applyNumberFormat="0" applyBorder="0" applyAlignment="0" applyProtection="0">
      <alignment vertical="center"/>
    </xf>
    <xf numFmtId="15" fontId="72" fillId="0" borderId="0" applyProtection="0">
      <alignment vertical="center"/>
    </xf>
    <xf numFmtId="0" fontId="30" fillId="0" borderId="0" applyProtection="0">
      <alignment vertical="center"/>
    </xf>
    <xf numFmtId="15" fontId="72" fillId="0" borderId="0" applyFont="0" applyFill="0" applyBorder="0" applyAlignment="0" applyProtection="0">
      <alignment vertical="center"/>
    </xf>
    <xf numFmtId="0" fontId="30" fillId="0" borderId="0" applyProtection="0">
      <alignment vertical="center"/>
    </xf>
    <xf numFmtId="0" fontId="30" fillId="0" borderId="0" applyProtection="0">
      <alignment vertical="center"/>
    </xf>
    <xf numFmtId="0" fontId="27" fillId="19" borderId="0" applyProtection="0">
      <alignment vertical="center"/>
    </xf>
    <xf numFmtId="0" fontId="30" fillId="0" borderId="0" applyProtection="0">
      <alignment vertical="center"/>
    </xf>
    <xf numFmtId="0" fontId="30" fillId="0" borderId="0" applyProtection="0">
      <alignment vertical="center"/>
    </xf>
    <xf numFmtId="0" fontId="54" fillId="13" borderId="0" applyNumberFormat="0" applyBorder="0" applyAlignment="0" applyProtection="0">
      <alignment vertical="center"/>
    </xf>
    <xf numFmtId="0" fontId="27" fillId="24" borderId="0" applyNumberFormat="0" applyBorder="0" applyAlignment="0" applyProtection="0">
      <alignment vertical="center"/>
    </xf>
    <xf numFmtId="0" fontId="27" fillId="19" borderId="0" applyNumberFormat="0" applyBorder="0" applyAlignment="0" applyProtection="0">
      <alignment vertical="center"/>
    </xf>
    <xf numFmtId="0" fontId="27" fillId="26" borderId="0" applyNumberFormat="0" applyBorder="0" applyAlignment="0" applyProtection="0">
      <alignment vertical="center"/>
    </xf>
    <xf numFmtId="0" fontId="27" fillId="16" borderId="0" applyProtection="0">
      <alignment vertical="center"/>
    </xf>
    <xf numFmtId="0" fontId="38" fillId="0" borderId="0" applyProtection="0">
      <alignment vertical="center"/>
    </xf>
    <xf numFmtId="0" fontId="37" fillId="17" borderId="0" applyProtection="0">
      <alignment vertical="center"/>
    </xf>
    <xf numFmtId="0" fontId="30" fillId="0" borderId="0" applyProtection="0">
      <alignment vertical="center"/>
    </xf>
    <xf numFmtId="0" fontId="40" fillId="0" borderId="19" applyProtection="0">
      <alignment vertical="center"/>
    </xf>
    <xf numFmtId="0" fontId="35" fillId="0" borderId="0" applyProtection="0">
      <alignment vertical="center"/>
    </xf>
    <xf numFmtId="0" fontId="27" fillId="20" borderId="0" applyNumberFormat="0" applyBorder="0" applyAlignment="0" applyProtection="0">
      <alignment vertical="center"/>
    </xf>
    <xf numFmtId="0" fontId="27" fillId="20" borderId="0" applyNumberFormat="0" applyBorder="0" applyAlignment="0" applyProtection="0">
      <alignment vertical="center"/>
    </xf>
    <xf numFmtId="0" fontId="37" fillId="17" borderId="0" applyProtection="0">
      <alignment vertical="center"/>
    </xf>
    <xf numFmtId="0" fontId="30" fillId="0" borderId="0" applyProtection="0">
      <alignment vertical="center"/>
    </xf>
    <xf numFmtId="0" fontId="30" fillId="0" borderId="0" applyProtection="0">
      <alignment vertical="center"/>
    </xf>
    <xf numFmtId="0" fontId="27" fillId="26" borderId="0" applyNumberFormat="0" applyBorder="0" applyAlignment="0" applyProtection="0">
      <alignment vertical="center"/>
    </xf>
    <xf numFmtId="0" fontId="35" fillId="0" borderId="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27" fillId="19" borderId="0" applyNumberFormat="0" applyBorder="0" applyAlignment="0" applyProtection="0">
      <alignment vertical="center"/>
    </xf>
    <xf numFmtId="0" fontId="38" fillId="0" borderId="0" applyProtection="0">
      <alignment vertical="center"/>
    </xf>
    <xf numFmtId="0" fontId="27" fillId="20" borderId="0" applyNumberFormat="0" applyBorder="0" applyAlignment="0" applyProtection="0">
      <alignment vertical="center"/>
    </xf>
    <xf numFmtId="0" fontId="27" fillId="20" borderId="0" applyNumberFormat="0" applyBorder="0" applyAlignment="0" applyProtection="0">
      <alignment vertical="center"/>
    </xf>
    <xf numFmtId="0" fontId="38" fillId="0" borderId="0" applyProtection="0">
      <alignment vertical="center"/>
    </xf>
    <xf numFmtId="0" fontId="40" fillId="0" borderId="19" applyProtection="0">
      <alignment vertical="center"/>
    </xf>
    <xf numFmtId="0" fontId="35" fillId="0" borderId="0" applyProtection="0">
      <alignment vertical="center"/>
    </xf>
    <xf numFmtId="187" fontId="29" fillId="0" borderId="0" applyProtection="0">
      <alignment vertical="center"/>
    </xf>
    <xf numFmtId="0" fontId="30" fillId="0" borderId="0" applyProtection="0">
      <alignment vertical="center"/>
    </xf>
    <xf numFmtId="0" fontId="72" fillId="0" borderId="0" applyProtection="0">
      <alignment vertical="center"/>
    </xf>
    <xf numFmtId="0" fontId="27" fillId="20" borderId="0" applyNumberFormat="0" applyBorder="0" applyAlignment="0" applyProtection="0">
      <alignment vertical="center"/>
    </xf>
    <xf numFmtId="0" fontId="27" fillId="20" borderId="0" applyNumberFormat="0" applyBorder="0" applyAlignment="0" applyProtection="0">
      <alignment vertical="center"/>
    </xf>
    <xf numFmtId="0" fontId="30" fillId="0" borderId="0" applyProtection="0">
      <alignment vertical="center"/>
    </xf>
    <xf numFmtId="0" fontId="35" fillId="0" borderId="0" applyProtection="0">
      <alignment vertical="center"/>
    </xf>
    <xf numFmtId="0" fontId="5" fillId="0" borderId="0" applyProtection="0">
      <alignment vertical="center"/>
    </xf>
    <xf numFmtId="41" fontId="72" fillId="0" borderId="0" applyFont="0" applyFill="0" applyBorder="0" applyAlignment="0" applyProtection="0">
      <alignment vertical="center"/>
    </xf>
    <xf numFmtId="0" fontId="37" fillId="8" borderId="0" applyProtection="0">
      <alignment vertical="center"/>
    </xf>
    <xf numFmtId="0" fontId="30" fillId="0" borderId="0" applyProtection="0">
      <alignment vertical="center"/>
    </xf>
    <xf numFmtId="0" fontId="38" fillId="0" borderId="0" applyProtection="0">
      <alignment vertical="center"/>
    </xf>
    <xf numFmtId="0" fontId="38" fillId="0" borderId="0" applyProtection="0">
      <alignment vertical="center"/>
    </xf>
    <xf numFmtId="0" fontId="46" fillId="19" borderId="0" applyProtection="0">
      <alignment vertical="center"/>
    </xf>
    <xf numFmtId="0" fontId="27" fillId="20" borderId="0" applyNumberFormat="0" applyBorder="0" applyAlignment="0" applyProtection="0">
      <alignment vertical="center"/>
    </xf>
    <xf numFmtId="0" fontId="27" fillId="20" borderId="0" applyNumberFormat="0" applyBorder="0" applyAlignment="0" applyProtection="0">
      <alignment vertical="center"/>
    </xf>
    <xf numFmtId="0" fontId="27" fillId="24" borderId="0" applyNumberFormat="0" applyBorder="0" applyAlignment="0" applyProtection="0">
      <alignment vertical="center"/>
    </xf>
    <xf numFmtId="0" fontId="30" fillId="0" borderId="0" applyProtection="0">
      <alignment vertical="center"/>
    </xf>
    <xf numFmtId="43" fontId="72" fillId="0" borderId="0" applyFont="0" applyFill="0" applyBorder="0" applyAlignment="0" applyProtection="0">
      <alignment vertical="center"/>
    </xf>
    <xf numFmtId="0" fontId="50" fillId="0" borderId="0" applyNumberFormat="0" applyFill="0" applyBorder="0" applyAlignment="0" applyProtection="0">
      <alignment vertical="center"/>
    </xf>
    <xf numFmtId="0" fontId="38" fillId="0" borderId="0" applyProtection="0">
      <alignment vertical="center"/>
    </xf>
    <xf numFmtId="0" fontId="30" fillId="0" borderId="0" applyProtection="0">
      <alignment vertical="center"/>
    </xf>
    <xf numFmtId="0" fontId="30" fillId="0" borderId="0" applyProtection="0">
      <alignment vertical="center"/>
    </xf>
    <xf numFmtId="0" fontId="30" fillId="0" borderId="0" applyProtection="0">
      <alignment vertical="center"/>
    </xf>
    <xf numFmtId="0" fontId="34" fillId="8" borderId="18" applyNumberFormat="0" applyAlignment="0" applyProtection="0">
      <alignment vertical="center"/>
    </xf>
    <xf numFmtId="0" fontId="5" fillId="0" borderId="0" applyProtection="0">
      <alignment vertical="center"/>
    </xf>
    <xf numFmtId="0" fontId="47" fillId="22" borderId="2">
      <alignment vertical="center"/>
      <protection locked="0"/>
    </xf>
    <xf numFmtId="0" fontId="30" fillId="0" borderId="0" applyProtection="0">
      <alignment vertical="center"/>
    </xf>
    <xf numFmtId="0" fontId="30" fillId="0" borderId="0" applyProtection="0">
      <alignment vertical="center"/>
    </xf>
    <xf numFmtId="0" fontId="30" fillId="0" borderId="0" applyProtection="0">
      <alignment vertical="center"/>
    </xf>
    <xf numFmtId="0" fontId="30" fillId="0" borderId="0" applyProtection="0">
      <alignment vertical="center"/>
    </xf>
    <xf numFmtId="0" fontId="27" fillId="33" borderId="0" applyNumberFormat="0" applyBorder="0" applyAlignment="0" applyProtection="0">
      <alignment vertical="center"/>
    </xf>
    <xf numFmtId="0" fontId="27" fillId="13" borderId="0" applyNumberFormat="0" applyBorder="0" applyAlignment="0" applyProtection="0">
      <alignment vertical="center"/>
    </xf>
    <xf numFmtId="0" fontId="30" fillId="0" borderId="0" applyProtection="0">
      <alignment vertical="center"/>
    </xf>
    <xf numFmtId="0" fontId="5" fillId="0" borderId="0" applyProtection="0">
      <alignment vertical="center"/>
    </xf>
    <xf numFmtId="0" fontId="30" fillId="0" borderId="0" applyProtection="0">
      <alignment vertical="center"/>
    </xf>
    <xf numFmtId="0" fontId="30" fillId="0" borderId="0" applyProtection="0">
      <alignment vertical="center"/>
    </xf>
    <xf numFmtId="0" fontId="30" fillId="0" borderId="0" applyProtection="0">
      <alignment vertical="center"/>
    </xf>
    <xf numFmtId="0" fontId="72" fillId="0" borderId="0" applyProtection="0">
      <alignment vertical="center"/>
    </xf>
    <xf numFmtId="0" fontId="30" fillId="0" borderId="0" applyProtection="0">
      <alignment vertical="center"/>
    </xf>
    <xf numFmtId="0" fontId="30" fillId="0" borderId="0" applyProtection="0">
      <alignment vertical="center"/>
    </xf>
    <xf numFmtId="185" fontId="72" fillId="0" borderId="0" applyFont="0" applyFill="0" applyBorder="0" applyAlignment="0" applyProtection="0">
      <alignment vertical="center"/>
    </xf>
    <xf numFmtId="0" fontId="30" fillId="0" borderId="0" applyProtection="0">
      <alignment vertical="center"/>
    </xf>
    <xf numFmtId="185" fontId="72" fillId="0" borderId="0" applyFont="0" applyFill="0" applyBorder="0" applyAlignment="0" applyProtection="0">
      <alignment vertical="center"/>
    </xf>
    <xf numFmtId="0" fontId="27" fillId="16" borderId="0" applyProtection="0">
      <alignment vertical="center"/>
    </xf>
    <xf numFmtId="0" fontId="30" fillId="0" borderId="0" applyProtection="0">
      <alignment vertical="center"/>
    </xf>
    <xf numFmtId="0" fontId="33" fillId="13" borderId="0" applyProtection="0">
      <alignment vertical="center"/>
    </xf>
    <xf numFmtId="0" fontId="30" fillId="0" borderId="0">
      <alignment vertical="center"/>
      <protection locked="0"/>
    </xf>
    <xf numFmtId="0" fontId="47" fillId="22" borderId="2">
      <alignment vertical="center"/>
      <protection locked="0"/>
    </xf>
    <xf numFmtId="0" fontId="27" fillId="32" borderId="0" applyNumberFormat="0" applyBorder="0" applyAlignment="0" applyProtection="0">
      <alignment vertical="center"/>
    </xf>
    <xf numFmtId="0" fontId="27" fillId="26" borderId="0" applyNumberFormat="0" applyBorder="0" applyAlignment="0" applyProtection="0">
      <alignment vertical="center"/>
    </xf>
    <xf numFmtId="0" fontId="37" fillId="17" borderId="0" applyProtection="0">
      <alignment vertical="center"/>
    </xf>
    <xf numFmtId="0" fontId="30" fillId="0" borderId="0" applyProtection="0">
      <alignment vertical="center"/>
    </xf>
    <xf numFmtId="0" fontId="72" fillId="0" borderId="0">
      <alignment vertical="center"/>
    </xf>
    <xf numFmtId="0" fontId="27" fillId="20" borderId="0" applyNumberFormat="0" applyBorder="0" applyAlignment="0" applyProtection="0">
      <alignment vertical="center"/>
    </xf>
    <xf numFmtId="0" fontId="37" fillId="9" borderId="0" applyProtection="0">
      <alignment vertical="center"/>
    </xf>
    <xf numFmtId="0" fontId="30" fillId="0" borderId="0" applyProtection="0">
      <alignment vertical="center"/>
    </xf>
    <xf numFmtId="0" fontId="72" fillId="0" borderId="0">
      <alignment vertical="center"/>
    </xf>
    <xf numFmtId="0" fontId="27" fillId="20" borderId="0" applyNumberFormat="0" applyBorder="0" applyAlignment="0" applyProtection="0">
      <alignment vertical="center"/>
    </xf>
    <xf numFmtId="0" fontId="51" fillId="32" borderId="0" applyProtection="0">
      <alignment vertical="center"/>
    </xf>
    <xf numFmtId="0" fontId="30" fillId="0" borderId="0" applyProtection="0">
      <alignment vertical="center"/>
    </xf>
    <xf numFmtId="0" fontId="72" fillId="0" borderId="0">
      <alignment vertical="center"/>
    </xf>
    <xf numFmtId="0" fontId="27" fillId="20" borderId="0" applyNumberFormat="0" applyBorder="0" applyAlignment="0" applyProtection="0">
      <alignment vertical="center"/>
    </xf>
    <xf numFmtId="0" fontId="30" fillId="0" borderId="0" applyProtection="0">
      <alignment vertical="center"/>
    </xf>
    <xf numFmtId="185" fontId="72" fillId="0" borderId="0" applyFont="0" applyFill="0" applyBorder="0" applyAlignment="0" applyProtection="0">
      <alignment vertical="center"/>
    </xf>
    <xf numFmtId="0" fontId="30" fillId="0" borderId="0" applyProtection="0">
      <alignment vertical="center"/>
    </xf>
    <xf numFmtId="185" fontId="72" fillId="0" borderId="0" applyFont="0" applyFill="0" applyBorder="0" applyAlignment="0" applyProtection="0">
      <alignment vertical="center"/>
    </xf>
    <xf numFmtId="0" fontId="27" fillId="16" borderId="0" applyProtection="0">
      <alignment vertical="center"/>
    </xf>
    <xf numFmtId="0" fontId="35" fillId="0" borderId="0" applyProtection="0">
      <alignment vertical="center"/>
    </xf>
    <xf numFmtId="0" fontId="27" fillId="24" borderId="0" applyProtection="0">
      <alignment vertical="center"/>
    </xf>
    <xf numFmtId="0" fontId="27" fillId="6" borderId="0" applyNumberFormat="0" applyBorder="0" applyAlignment="0" applyProtection="0">
      <alignment vertical="center"/>
    </xf>
    <xf numFmtId="0" fontId="27" fillId="16" borderId="0" applyNumberFormat="0" applyBorder="0" applyAlignment="0" applyProtection="0">
      <alignment vertical="center"/>
    </xf>
    <xf numFmtId="0" fontId="51" fillId="18" borderId="0" applyNumberFormat="0" applyBorder="0" applyAlignment="0" applyProtection="0">
      <alignment vertical="center"/>
    </xf>
    <xf numFmtId="0" fontId="35" fillId="0" borderId="0" applyProtection="0">
      <alignment vertical="center"/>
    </xf>
    <xf numFmtId="0" fontId="27" fillId="24" borderId="0" applyProtection="0">
      <alignment vertical="center"/>
    </xf>
    <xf numFmtId="0" fontId="42" fillId="0" borderId="0" applyNumberFormat="0" applyFill="0" applyBorder="0" applyAlignment="0" applyProtection="0">
      <alignment vertical="center"/>
    </xf>
    <xf numFmtId="0" fontId="35" fillId="0" borderId="0" applyProtection="0">
      <alignment vertical="center"/>
    </xf>
    <xf numFmtId="0" fontId="42" fillId="0" borderId="0" applyNumberFormat="0" applyFill="0" applyBorder="0" applyAlignment="0" applyProtection="0">
      <alignment vertical="center"/>
    </xf>
    <xf numFmtId="0" fontId="36" fillId="0" borderId="16" applyProtection="0">
      <alignment horizontal="center" vertical="center"/>
    </xf>
    <xf numFmtId="0" fontId="61" fillId="0" borderId="5" applyProtection="0">
      <alignment horizontal="center" vertical="center"/>
    </xf>
    <xf numFmtId="0" fontId="35" fillId="0" borderId="0" applyProtection="0">
      <alignment vertical="center"/>
    </xf>
    <xf numFmtId="0" fontId="51" fillId="18" borderId="0" applyNumberFormat="0" applyBorder="0" applyAlignment="0" applyProtection="0">
      <alignment vertical="center"/>
    </xf>
    <xf numFmtId="0" fontId="35" fillId="0" borderId="0" applyProtection="0">
      <alignment vertical="center"/>
    </xf>
    <xf numFmtId="0" fontId="47" fillId="22" borderId="2">
      <alignment vertical="center"/>
      <protection locked="0"/>
    </xf>
    <xf numFmtId="0" fontId="35" fillId="0" borderId="0" applyProtection="0">
      <alignment vertical="center"/>
    </xf>
    <xf numFmtId="0" fontId="30" fillId="0" borderId="0" applyProtection="0">
      <alignment vertical="center"/>
    </xf>
    <xf numFmtId="0" fontId="30" fillId="0" borderId="0" applyProtection="0">
      <alignment vertical="center"/>
    </xf>
    <xf numFmtId="0" fontId="30" fillId="0" borderId="0" applyProtection="0">
      <alignment vertical="center"/>
    </xf>
    <xf numFmtId="0" fontId="38" fillId="0" borderId="0" applyProtection="0">
      <alignment vertical="center"/>
    </xf>
    <xf numFmtId="0" fontId="27" fillId="33" borderId="0" applyNumberFormat="0" applyBorder="0" applyAlignment="0" applyProtection="0">
      <alignment vertical="center"/>
    </xf>
    <xf numFmtId="0" fontId="27" fillId="13" borderId="0" applyNumberFormat="0" applyBorder="0" applyAlignment="0" applyProtection="0">
      <alignment vertical="center"/>
    </xf>
    <xf numFmtId="0" fontId="30" fillId="0" borderId="0" applyProtection="0">
      <alignment vertical="center"/>
    </xf>
    <xf numFmtId="0" fontId="51" fillId="18" borderId="0" applyProtection="0">
      <alignment vertical="center"/>
    </xf>
    <xf numFmtId="0" fontId="27" fillId="33" borderId="0" applyNumberFormat="0" applyBorder="0" applyAlignment="0" applyProtection="0">
      <alignment vertical="center"/>
    </xf>
    <xf numFmtId="0" fontId="27" fillId="33" borderId="0" applyNumberFormat="0" applyBorder="0" applyAlignment="0" applyProtection="0">
      <alignment vertical="center"/>
    </xf>
    <xf numFmtId="0" fontId="27" fillId="13" borderId="0" applyNumberFormat="0" applyBorder="0" applyAlignment="0" applyProtection="0">
      <alignment vertical="center"/>
    </xf>
    <xf numFmtId="0" fontId="27" fillId="20" borderId="0" applyProtection="0">
      <alignment vertical="center"/>
    </xf>
    <xf numFmtId="0" fontId="30" fillId="0" borderId="0" applyProtection="0">
      <alignment vertical="center"/>
    </xf>
    <xf numFmtId="0" fontId="35" fillId="0" borderId="0" applyProtection="0">
      <alignment vertical="center"/>
    </xf>
    <xf numFmtId="0" fontId="30" fillId="0" borderId="0" applyProtection="0">
      <alignment vertical="center"/>
    </xf>
    <xf numFmtId="0" fontId="27" fillId="33" borderId="0" applyProtection="0">
      <alignment vertical="center"/>
    </xf>
    <xf numFmtId="0" fontId="38" fillId="0" borderId="0" applyProtection="0">
      <alignment vertical="center"/>
    </xf>
    <xf numFmtId="0" fontId="35" fillId="0" borderId="0" applyProtection="0">
      <alignment vertical="center"/>
    </xf>
    <xf numFmtId="0" fontId="27" fillId="6" borderId="0" applyNumberFormat="0" applyBorder="0" applyAlignment="0" applyProtection="0">
      <alignment vertical="center"/>
    </xf>
    <xf numFmtId="0" fontId="27" fillId="33" borderId="0" applyProtection="0">
      <alignment vertical="center"/>
    </xf>
    <xf numFmtId="0" fontId="38" fillId="0" borderId="0" applyProtection="0">
      <alignment vertical="center"/>
    </xf>
    <xf numFmtId="0" fontId="35" fillId="0" borderId="0" applyProtection="0">
      <alignment vertical="center"/>
    </xf>
    <xf numFmtId="0" fontId="27" fillId="33" borderId="0" applyProtection="0">
      <alignment vertical="center"/>
    </xf>
    <xf numFmtId="0" fontId="38" fillId="0" borderId="0" applyProtection="0">
      <alignment vertical="center"/>
    </xf>
    <xf numFmtId="0" fontId="35" fillId="0" borderId="0" applyProtection="0">
      <alignment vertical="center"/>
    </xf>
    <xf numFmtId="0" fontId="27" fillId="33" borderId="0" applyProtection="0">
      <alignment vertical="center"/>
    </xf>
    <xf numFmtId="0" fontId="35" fillId="0" borderId="0" applyProtection="0">
      <alignment vertical="center"/>
    </xf>
    <xf numFmtId="0" fontId="27" fillId="33" borderId="0" applyProtection="0">
      <alignment vertical="center"/>
    </xf>
    <xf numFmtId="0" fontId="38" fillId="0" borderId="0" applyProtection="0">
      <alignment vertical="center"/>
    </xf>
    <xf numFmtId="0" fontId="5" fillId="0" borderId="0" applyProtection="0">
      <alignment vertical="center"/>
    </xf>
    <xf numFmtId="0" fontId="27" fillId="33" borderId="0" applyProtection="0">
      <alignment vertical="center"/>
    </xf>
    <xf numFmtId="0" fontId="38" fillId="0" borderId="0" applyProtection="0">
      <alignment vertical="center"/>
    </xf>
    <xf numFmtId="0" fontId="30" fillId="0" borderId="0">
      <alignment vertical="center"/>
    </xf>
    <xf numFmtId="49" fontId="72" fillId="0" borderId="0" applyProtection="0">
      <alignment vertical="center"/>
    </xf>
    <xf numFmtId="0" fontId="27" fillId="6" borderId="0" applyNumberFormat="0" applyBorder="0" applyAlignment="0" applyProtection="0">
      <alignment vertical="center"/>
    </xf>
    <xf numFmtId="0" fontId="27" fillId="16" borderId="0" applyNumberFormat="0" applyBorder="0" applyAlignment="0" applyProtection="0">
      <alignment vertical="center"/>
    </xf>
    <xf numFmtId="49" fontId="72" fillId="0" borderId="0" applyProtection="0">
      <alignment vertical="center"/>
    </xf>
    <xf numFmtId="49" fontId="72" fillId="0" borderId="0" applyProtection="0">
      <alignment vertical="center"/>
    </xf>
    <xf numFmtId="0" fontId="27" fillId="32" borderId="0" applyNumberFormat="0" applyBorder="0" applyAlignment="0" applyProtection="0">
      <alignment vertical="center"/>
    </xf>
    <xf numFmtId="49" fontId="72" fillId="0" borderId="0" applyProtection="0">
      <alignment vertical="center"/>
    </xf>
    <xf numFmtId="49" fontId="72" fillId="0" borderId="0" applyProtection="0">
      <alignment vertical="center"/>
    </xf>
    <xf numFmtId="0" fontId="30" fillId="0" borderId="0">
      <alignment vertical="center"/>
      <protection locked="0"/>
    </xf>
    <xf numFmtId="49" fontId="72" fillId="0" borderId="0" applyProtection="0">
      <alignment vertical="center"/>
    </xf>
    <xf numFmtId="49" fontId="72" fillId="0" borderId="0" applyProtection="0">
      <alignment vertical="center"/>
    </xf>
    <xf numFmtId="49" fontId="72" fillId="0" borderId="0" applyProtection="0">
      <alignment vertical="center"/>
    </xf>
    <xf numFmtId="49" fontId="72" fillId="0" borderId="0" applyProtection="0">
      <alignment vertical="center"/>
    </xf>
    <xf numFmtId="49" fontId="72" fillId="0" borderId="0" applyFont="0" applyFill="0" applyBorder="0" applyAlignment="0" applyProtection="0">
      <alignment vertical="center"/>
    </xf>
    <xf numFmtId="49" fontId="72" fillId="0" borderId="0" applyFont="0" applyFill="0" applyBorder="0" applyAlignment="0" applyProtection="0">
      <alignment vertical="center"/>
    </xf>
    <xf numFmtId="0" fontId="56" fillId="0" borderId="22" applyProtection="0">
      <alignment vertical="center"/>
    </xf>
    <xf numFmtId="49" fontId="72" fillId="0" borderId="0" applyFont="0" applyFill="0" applyBorder="0" applyAlignment="0" applyProtection="0">
      <alignment vertical="center"/>
    </xf>
    <xf numFmtId="0" fontId="56" fillId="0" borderId="22" applyProtection="0">
      <alignment vertical="center"/>
    </xf>
    <xf numFmtId="49" fontId="72" fillId="0" borderId="0" applyFont="0" applyFill="0" applyBorder="0" applyAlignment="0" applyProtection="0">
      <alignment vertical="center"/>
    </xf>
    <xf numFmtId="0" fontId="51" fillId="18" borderId="0" applyNumberFormat="0" applyBorder="0" applyAlignment="0" applyProtection="0">
      <alignment vertical="center"/>
    </xf>
    <xf numFmtId="0" fontId="27" fillId="19" borderId="0" applyProtection="0">
      <alignment vertical="center"/>
    </xf>
    <xf numFmtId="0" fontId="56" fillId="0" borderId="22" applyProtection="0">
      <alignment vertical="center"/>
    </xf>
    <xf numFmtId="49" fontId="72" fillId="0" borderId="0" applyFont="0" applyFill="0" applyBorder="0" applyAlignment="0" applyProtection="0">
      <alignment vertical="center"/>
    </xf>
    <xf numFmtId="41" fontId="72" fillId="0" borderId="0" applyFont="0" applyFill="0" applyBorder="0" applyAlignment="0" applyProtection="0">
      <alignment vertical="center"/>
    </xf>
    <xf numFmtId="0" fontId="27" fillId="24" borderId="0" applyProtection="0">
      <alignment vertical="center"/>
    </xf>
    <xf numFmtId="0" fontId="35" fillId="0" borderId="0" applyProtection="0">
      <alignment vertical="center"/>
    </xf>
    <xf numFmtId="0" fontId="27" fillId="24" borderId="0" applyProtection="0">
      <alignment vertical="center"/>
    </xf>
    <xf numFmtId="0" fontId="35" fillId="0" borderId="0" applyProtection="0">
      <alignment vertical="center"/>
    </xf>
    <xf numFmtId="0" fontId="38" fillId="0" borderId="0" applyProtection="0">
      <alignment vertical="center"/>
    </xf>
    <xf numFmtId="4" fontId="72" fillId="0" borderId="0" applyProtection="0">
      <alignment vertical="center"/>
    </xf>
    <xf numFmtId="0" fontId="27" fillId="24" borderId="0" applyProtection="0">
      <alignment vertical="center"/>
    </xf>
    <xf numFmtId="0" fontId="35" fillId="0" borderId="0" applyProtection="0">
      <alignment vertical="center"/>
    </xf>
    <xf numFmtId="0" fontId="46" fillId="19" borderId="0" applyProtection="0">
      <alignment vertical="center"/>
    </xf>
    <xf numFmtId="189" fontId="49" fillId="23" borderId="0" applyProtection="0">
      <alignment vertical="center"/>
    </xf>
    <xf numFmtId="0" fontId="27" fillId="20" borderId="0" applyNumberFormat="0" applyBorder="0" applyAlignment="0" applyProtection="0">
      <alignment vertical="center"/>
    </xf>
    <xf numFmtId="0" fontId="27" fillId="24" borderId="0" applyNumberFormat="0" applyBorder="0" applyAlignment="0" applyProtection="0">
      <alignment vertical="center"/>
    </xf>
    <xf numFmtId="0" fontId="72" fillId="0" borderId="0" applyProtection="0">
      <alignment vertical="center"/>
    </xf>
    <xf numFmtId="4" fontId="72" fillId="0" borderId="0" applyProtection="0">
      <alignment vertical="center"/>
    </xf>
    <xf numFmtId="0" fontId="35" fillId="0" borderId="0" applyProtection="0">
      <alignment vertical="center"/>
    </xf>
    <xf numFmtId="0" fontId="30" fillId="0" borderId="0">
      <alignment vertical="center"/>
      <protection locked="0"/>
    </xf>
    <xf numFmtId="0" fontId="72" fillId="0" borderId="0" applyProtection="0">
      <alignment vertical="center"/>
    </xf>
    <xf numFmtId="4" fontId="72" fillId="0" borderId="0" applyProtection="0">
      <alignment vertical="center"/>
    </xf>
    <xf numFmtId="0" fontId="35" fillId="0" borderId="0" applyProtection="0">
      <alignment vertical="center"/>
    </xf>
    <xf numFmtId="0" fontId="30" fillId="0" borderId="0">
      <alignment vertical="center"/>
      <protection locked="0"/>
    </xf>
    <xf numFmtId="0" fontId="35" fillId="0" borderId="0" applyProtection="0">
      <alignment vertical="center"/>
    </xf>
    <xf numFmtId="0" fontId="46" fillId="19" borderId="0" applyProtection="0">
      <alignment vertical="center"/>
    </xf>
    <xf numFmtId="0" fontId="46" fillId="19" borderId="0" applyProtection="0">
      <alignment vertical="center"/>
    </xf>
    <xf numFmtId="0" fontId="27" fillId="20" borderId="0" applyNumberFormat="0" applyBorder="0" applyAlignment="0" applyProtection="0">
      <alignment vertical="center"/>
    </xf>
    <xf numFmtId="0" fontId="27" fillId="24" borderId="0" applyNumberFormat="0" applyBorder="0" applyAlignment="0" applyProtection="0">
      <alignment vertical="center"/>
    </xf>
    <xf numFmtId="1" fontId="5" fillId="0" borderId="16" applyProtection="0">
      <alignment horizontal="center" vertical="center"/>
    </xf>
    <xf numFmtId="0" fontId="35" fillId="0" borderId="0" applyProtection="0">
      <alignment vertical="center"/>
    </xf>
    <xf numFmtId="0" fontId="46" fillId="19" borderId="0" applyProtection="0">
      <alignment vertical="center"/>
    </xf>
    <xf numFmtId="0" fontId="46" fillId="19" borderId="0" applyProtection="0">
      <alignment vertical="center"/>
    </xf>
    <xf numFmtId="0" fontId="27" fillId="20" borderId="0" applyNumberFormat="0" applyBorder="0" applyAlignment="0" applyProtection="0">
      <alignment vertical="center"/>
    </xf>
    <xf numFmtId="0" fontId="27" fillId="24" borderId="0" applyNumberFormat="0" applyBorder="0" applyAlignment="0" applyProtection="0">
      <alignment vertical="center"/>
    </xf>
    <xf numFmtId="0" fontId="35" fillId="0" borderId="0" applyProtection="0">
      <alignment vertical="center"/>
    </xf>
    <xf numFmtId="0" fontId="35" fillId="0" borderId="0" applyProtection="0">
      <alignment vertical="center"/>
    </xf>
    <xf numFmtId="0" fontId="35" fillId="0" borderId="0" applyProtection="0">
      <alignment vertical="center"/>
    </xf>
    <xf numFmtId="0" fontId="51" fillId="18" borderId="0" applyProtection="0">
      <alignment vertical="center"/>
    </xf>
    <xf numFmtId="0" fontId="38" fillId="0" borderId="0" applyProtection="0">
      <alignment vertical="center"/>
    </xf>
    <xf numFmtId="0" fontId="27" fillId="24" borderId="0" applyNumberFormat="0" applyBorder="0" applyAlignment="0" applyProtection="0">
      <alignment vertical="center"/>
    </xf>
    <xf numFmtId="0" fontId="27" fillId="19" borderId="0" applyNumberFormat="0" applyBorder="0" applyAlignment="0" applyProtection="0">
      <alignment vertical="center"/>
    </xf>
    <xf numFmtId="0" fontId="31" fillId="37" borderId="0" applyNumberFormat="0" applyBorder="0" applyAlignment="0" applyProtection="0">
      <alignment vertical="center"/>
    </xf>
    <xf numFmtId="0" fontId="35" fillId="0" borderId="0" applyProtection="0">
      <alignment vertical="center"/>
    </xf>
    <xf numFmtId="0" fontId="35" fillId="0" borderId="0" applyProtection="0">
      <alignment vertical="center"/>
    </xf>
    <xf numFmtId="0" fontId="27" fillId="19" borderId="0" applyNumberFormat="0" applyBorder="0" applyAlignment="0" applyProtection="0">
      <alignment vertical="center"/>
    </xf>
    <xf numFmtId="0" fontId="35" fillId="0" borderId="0" applyProtection="0">
      <alignment vertical="center"/>
    </xf>
    <xf numFmtId="0" fontId="46" fillId="19" borderId="0" applyNumberFormat="0" applyBorder="0" applyAlignment="0" applyProtection="0">
      <alignment vertical="center"/>
    </xf>
    <xf numFmtId="0" fontId="40" fillId="0" borderId="19" applyNumberFormat="0" applyFill="0" applyAlignment="0" applyProtection="0">
      <alignment vertical="center"/>
    </xf>
    <xf numFmtId="0" fontId="35" fillId="0" borderId="0" applyProtection="0">
      <alignment vertical="center"/>
    </xf>
    <xf numFmtId="0" fontId="72" fillId="0" borderId="0" applyProtection="0">
      <alignment vertical="center"/>
    </xf>
    <xf numFmtId="0" fontId="27" fillId="20" borderId="0" applyNumberFormat="0" applyBorder="0" applyAlignment="0" applyProtection="0">
      <alignment vertical="center"/>
    </xf>
    <xf numFmtId="0" fontId="54" fillId="13" borderId="0" applyNumberFormat="0" applyBorder="0" applyAlignment="0" applyProtection="0">
      <alignment vertical="center"/>
    </xf>
    <xf numFmtId="0" fontId="5" fillId="0" borderId="0" applyProtection="0">
      <alignment vertical="center"/>
    </xf>
    <xf numFmtId="0" fontId="35" fillId="0" borderId="0">
      <alignment vertical="center"/>
    </xf>
    <xf numFmtId="0" fontId="27" fillId="2" borderId="0" applyNumberFormat="0" applyBorder="0" applyAlignment="0" applyProtection="0">
      <alignment vertical="center"/>
    </xf>
    <xf numFmtId="0" fontId="27" fillId="2" borderId="0" applyNumberFormat="0" applyBorder="0" applyAlignment="0" applyProtection="0">
      <alignment vertical="center"/>
    </xf>
    <xf numFmtId="49" fontId="72" fillId="0" borderId="0" applyProtection="0">
      <alignment vertical="center"/>
    </xf>
    <xf numFmtId="0" fontId="27" fillId="6" borderId="0" applyNumberFormat="0" applyBorder="0" applyAlignment="0" applyProtection="0">
      <alignment vertical="center"/>
    </xf>
    <xf numFmtId="0" fontId="27" fillId="16" borderId="0" applyNumberFormat="0" applyBorder="0" applyAlignment="0" applyProtection="0">
      <alignment vertical="center"/>
    </xf>
    <xf numFmtId="0" fontId="33" fillId="13" borderId="0" applyProtection="0">
      <alignment vertical="center"/>
    </xf>
    <xf numFmtId="0" fontId="37" fillId="38" borderId="0" applyProtection="0">
      <alignment vertical="center"/>
    </xf>
    <xf numFmtId="49" fontId="72" fillId="0" borderId="0" applyFont="0" applyFill="0" applyBorder="0" applyAlignment="0" applyProtection="0">
      <alignment vertical="center"/>
    </xf>
    <xf numFmtId="0" fontId="38" fillId="0" borderId="0" applyProtection="0">
      <alignment vertical="center"/>
    </xf>
    <xf numFmtId="0" fontId="72" fillId="0" borderId="0">
      <alignment vertical="center"/>
    </xf>
    <xf numFmtId="0" fontId="72" fillId="0" borderId="0" applyProtection="0">
      <alignment vertical="center"/>
    </xf>
    <xf numFmtId="49" fontId="72" fillId="0" borderId="0" applyProtection="0">
      <alignment vertical="center"/>
    </xf>
    <xf numFmtId="49" fontId="72" fillId="0" borderId="0" applyProtection="0">
      <alignment vertical="center"/>
    </xf>
    <xf numFmtId="0" fontId="27" fillId="2" borderId="0" applyNumberFormat="0" applyBorder="0" applyAlignment="0" applyProtection="0">
      <alignment vertical="center"/>
    </xf>
    <xf numFmtId="49" fontId="72" fillId="0" borderId="0" applyProtection="0">
      <alignment vertical="center"/>
    </xf>
    <xf numFmtId="49" fontId="72" fillId="0" borderId="0" applyProtection="0">
      <alignment vertical="center"/>
    </xf>
    <xf numFmtId="49" fontId="72" fillId="0" borderId="0" applyProtection="0">
      <alignment vertical="center"/>
    </xf>
    <xf numFmtId="0" fontId="38" fillId="0" borderId="0" applyProtection="0">
      <alignment vertical="center"/>
    </xf>
    <xf numFmtId="49" fontId="72" fillId="0" borderId="0" applyProtection="0">
      <alignment vertical="center"/>
    </xf>
    <xf numFmtId="49" fontId="72" fillId="0" borderId="0" applyProtection="0">
      <alignment vertical="center"/>
    </xf>
    <xf numFmtId="0" fontId="30" fillId="0" borderId="0" applyProtection="0">
      <alignment vertical="center"/>
    </xf>
    <xf numFmtId="49" fontId="72" fillId="0" borderId="0" applyFont="0" applyFill="0" applyBorder="0" applyAlignment="0" applyProtection="0">
      <alignment vertical="center"/>
    </xf>
    <xf numFmtId="0" fontId="30" fillId="0" borderId="0" applyProtection="0">
      <alignment vertical="center"/>
    </xf>
    <xf numFmtId="49" fontId="72" fillId="0" borderId="0" applyFont="0" applyFill="0" applyBorder="0" applyAlignment="0" applyProtection="0">
      <alignment vertical="center"/>
    </xf>
    <xf numFmtId="0" fontId="30" fillId="0" borderId="0" applyProtection="0">
      <alignment vertical="center"/>
    </xf>
    <xf numFmtId="49" fontId="72" fillId="0" borderId="0" applyFont="0" applyFill="0" applyBorder="0" applyAlignment="0" applyProtection="0">
      <alignment vertical="center"/>
    </xf>
    <xf numFmtId="0" fontId="27" fillId="32" borderId="0" applyProtection="0">
      <alignment vertical="center"/>
    </xf>
    <xf numFmtId="0" fontId="54" fillId="13" borderId="0" applyNumberFormat="0" applyBorder="0" applyAlignment="0" applyProtection="0">
      <alignment vertical="center"/>
    </xf>
    <xf numFmtId="49" fontId="72" fillId="0" borderId="0" applyFont="0" applyFill="0" applyBorder="0" applyAlignment="0" applyProtection="0">
      <alignment vertical="center"/>
    </xf>
    <xf numFmtId="0" fontId="31" fillId="29" borderId="0" applyProtection="0">
      <alignment vertical="center"/>
    </xf>
    <xf numFmtId="0" fontId="51" fillId="32" borderId="0" applyProtection="0">
      <alignment vertical="center"/>
    </xf>
    <xf numFmtId="0" fontId="27" fillId="32" borderId="0" applyProtection="0">
      <alignment vertical="center"/>
    </xf>
    <xf numFmtId="0" fontId="38" fillId="0" borderId="0">
      <alignment vertical="center"/>
      <protection locked="0"/>
    </xf>
    <xf numFmtId="49" fontId="72" fillId="0" borderId="0" applyFont="0" applyFill="0" applyBorder="0" applyAlignment="0" applyProtection="0">
      <alignment vertical="center"/>
    </xf>
    <xf numFmtId="0" fontId="51" fillId="32" borderId="0" applyProtection="0">
      <alignment vertical="center"/>
    </xf>
    <xf numFmtId="0" fontId="27" fillId="32" borderId="0" applyProtection="0">
      <alignment vertical="center"/>
    </xf>
    <xf numFmtId="0" fontId="38" fillId="0" borderId="0" applyProtection="0">
      <alignment vertical="center"/>
    </xf>
    <xf numFmtId="0" fontId="38" fillId="0" borderId="0" applyProtection="0">
      <alignment vertical="center"/>
    </xf>
    <xf numFmtId="0" fontId="54" fillId="13" borderId="0" applyNumberFormat="0" applyBorder="0" applyAlignment="0" applyProtection="0">
      <alignment vertical="center"/>
    </xf>
    <xf numFmtId="0" fontId="30" fillId="0" borderId="0" applyProtection="0">
      <alignment vertical="center"/>
    </xf>
    <xf numFmtId="0" fontId="27" fillId="16" borderId="0" applyProtection="0">
      <alignment vertical="center"/>
    </xf>
    <xf numFmtId="0" fontId="38" fillId="0" borderId="0" applyProtection="0">
      <alignment vertical="center"/>
    </xf>
    <xf numFmtId="0" fontId="34" fillId="8" borderId="18" applyProtection="0">
      <alignment vertical="center"/>
    </xf>
    <xf numFmtId="0" fontId="38" fillId="0" borderId="0" applyProtection="0">
      <alignment vertical="center"/>
    </xf>
    <xf numFmtId="0" fontId="27" fillId="13" borderId="0" applyProtection="0">
      <alignment vertical="center"/>
    </xf>
    <xf numFmtId="0" fontId="47" fillId="22" borderId="2">
      <alignment vertical="center"/>
      <protection locked="0"/>
    </xf>
    <xf numFmtId="0" fontId="38" fillId="0" borderId="0" applyProtection="0">
      <alignment vertical="center"/>
    </xf>
    <xf numFmtId="0" fontId="27" fillId="16" borderId="0" applyNumberFormat="0" applyBorder="0" applyAlignment="0" applyProtection="0">
      <alignment vertical="center"/>
    </xf>
    <xf numFmtId="0" fontId="47" fillId="22" borderId="2">
      <alignment vertical="center"/>
      <protection locked="0"/>
    </xf>
    <xf numFmtId="0" fontId="38" fillId="0" borderId="0" applyProtection="0">
      <alignment vertical="center"/>
    </xf>
    <xf numFmtId="192" fontId="5" fillId="0" borderId="16" applyProtection="0">
      <alignment horizontal="right" vertical="center"/>
    </xf>
    <xf numFmtId="0" fontId="27" fillId="16" borderId="0" applyNumberFormat="0" applyBorder="0" applyAlignment="0" applyProtection="0">
      <alignment vertical="center"/>
    </xf>
    <xf numFmtId="187" fontId="29" fillId="0" borderId="0" applyProtection="0">
      <alignment vertical="center"/>
    </xf>
    <xf numFmtId="0" fontId="30" fillId="0" borderId="0" applyProtection="0">
      <alignment vertical="center"/>
    </xf>
    <xf numFmtId="0" fontId="46" fillId="19" borderId="0" applyNumberFormat="0" applyBorder="0" applyAlignment="0" applyProtection="0">
      <alignment vertical="center"/>
    </xf>
    <xf numFmtId="0" fontId="30" fillId="0" borderId="0" applyProtection="0">
      <alignment vertical="center"/>
    </xf>
    <xf numFmtId="0" fontId="30" fillId="0" borderId="0" applyProtection="0">
      <alignment vertical="center"/>
    </xf>
    <xf numFmtId="0" fontId="30" fillId="0" borderId="0" applyProtection="0">
      <alignment vertical="center"/>
    </xf>
    <xf numFmtId="0" fontId="43" fillId="19" borderId="0" applyNumberFormat="0" applyBorder="0" applyAlignment="0" applyProtection="0">
      <alignment vertical="center"/>
    </xf>
    <xf numFmtId="0" fontId="30" fillId="0" borderId="0" applyProtection="0">
      <alignment vertical="center"/>
    </xf>
    <xf numFmtId="0" fontId="62" fillId="0" borderId="0" applyProtection="0">
      <alignment vertical="center"/>
    </xf>
    <xf numFmtId="0" fontId="38" fillId="0" borderId="0">
      <alignment vertical="center"/>
    </xf>
    <xf numFmtId="185" fontId="72" fillId="0" borderId="0" applyFont="0" applyFill="0" applyBorder="0" applyAlignment="0" applyProtection="0">
      <alignment vertical="center"/>
    </xf>
    <xf numFmtId="0" fontId="30" fillId="0" borderId="0" applyProtection="0">
      <alignment vertical="center"/>
    </xf>
    <xf numFmtId="185" fontId="72" fillId="0" borderId="0" applyFont="0" applyFill="0" applyBorder="0" applyAlignment="0" applyProtection="0">
      <alignment vertical="center"/>
    </xf>
    <xf numFmtId="0" fontId="27" fillId="16" borderId="0" applyProtection="0">
      <alignment vertical="center"/>
    </xf>
    <xf numFmtId="0" fontId="72" fillId="30" borderId="0" applyNumberFormat="0" applyFont="0" applyBorder="0" applyAlignment="0" applyProtection="0">
      <alignment vertical="center"/>
    </xf>
    <xf numFmtId="0" fontId="5" fillId="0" borderId="0" applyProtection="0">
      <alignment vertical="center"/>
    </xf>
    <xf numFmtId="0" fontId="5" fillId="0" borderId="0" applyProtection="0">
      <alignment vertical="center"/>
    </xf>
    <xf numFmtId="0" fontId="46" fillId="19" borderId="0" applyProtection="0">
      <alignment vertical="center"/>
    </xf>
    <xf numFmtId="0" fontId="30" fillId="0" borderId="0" applyProtection="0">
      <alignment vertical="center"/>
    </xf>
    <xf numFmtId="0" fontId="5" fillId="0" borderId="0" applyProtection="0">
      <alignment vertical="center"/>
    </xf>
    <xf numFmtId="0" fontId="5" fillId="0" borderId="0" applyProtection="0">
      <alignment vertical="center"/>
    </xf>
    <xf numFmtId="0" fontId="46" fillId="19" borderId="0" applyProtection="0">
      <alignment vertical="center"/>
    </xf>
    <xf numFmtId="0" fontId="47" fillId="22" borderId="2">
      <alignment vertical="center"/>
      <protection locked="0"/>
    </xf>
    <xf numFmtId="0" fontId="27" fillId="2" borderId="0" applyProtection="0">
      <alignment vertical="center"/>
    </xf>
    <xf numFmtId="0" fontId="5" fillId="0" borderId="0" applyProtection="0">
      <alignment vertical="center"/>
    </xf>
    <xf numFmtId="0" fontId="5" fillId="0" borderId="0" applyProtection="0">
      <alignment vertical="center"/>
    </xf>
    <xf numFmtId="0" fontId="5" fillId="0" borderId="0" applyProtection="0">
      <alignment vertical="center"/>
    </xf>
    <xf numFmtId="0" fontId="46" fillId="19" borderId="0" applyProtection="0">
      <alignment vertical="center"/>
    </xf>
    <xf numFmtId="0" fontId="46" fillId="19" borderId="0" applyProtection="0">
      <alignment vertical="center"/>
    </xf>
    <xf numFmtId="0" fontId="30" fillId="0" borderId="0" applyProtection="0">
      <alignment vertical="center"/>
    </xf>
    <xf numFmtId="0" fontId="59" fillId="36" borderId="0" applyProtection="0">
      <alignment vertical="center"/>
    </xf>
    <xf numFmtId="0" fontId="38" fillId="0" borderId="0" applyProtection="0">
      <alignment vertical="center"/>
    </xf>
    <xf numFmtId="0" fontId="47" fillId="22" borderId="2">
      <alignment vertical="center"/>
      <protection locked="0"/>
    </xf>
    <xf numFmtId="0" fontId="27" fillId="20" borderId="0" applyProtection="0">
      <alignment vertical="center"/>
    </xf>
    <xf numFmtId="43" fontId="72" fillId="0" borderId="0" applyFont="0" applyFill="0" applyBorder="0" applyAlignment="0" applyProtection="0">
      <alignment vertical="center"/>
    </xf>
    <xf numFmtId="0" fontId="50" fillId="0" borderId="0" applyNumberFormat="0" applyFill="0" applyBorder="0" applyAlignment="0" applyProtection="0">
      <alignment vertical="center"/>
    </xf>
    <xf numFmtId="0" fontId="38" fillId="0" borderId="0" applyProtection="0">
      <alignment vertical="center"/>
    </xf>
    <xf numFmtId="0" fontId="55" fillId="0" borderId="21" applyProtection="0">
      <alignment vertical="center"/>
    </xf>
    <xf numFmtId="0" fontId="46" fillId="19" borderId="0" applyNumberFormat="0" applyBorder="0" applyAlignment="0" applyProtection="0">
      <alignment vertical="center"/>
    </xf>
    <xf numFmtId="0" fontId="27" fillId="20" borderId="0" applyProtection="0">
      <alignment vertical="center"/>
    </xf>
    <xf numFmtId="0" fontId="38" fillId="0" borderId="0" applyProtection="0">
      <alignment vertical="center"/>
    </xf>
    <xf numFmtId="43" fontId="72" fillId="0" borderId="0" applyFont="0" applyFill="0" applyBorder="0" applyAlignment="0" applyProtection="0">
      <alignment vertical="center"/>
    </xf>
    <xf numFmtId="0" fontId="50" fillId="0" borderId="0" applyNumberFormat="0" applyFill="0" applyBorder="0" applyAlignment="0" applyProtection="0">
      <alignment vertical="center"/>
    </xf>
    <xf numFmtId="0" fontId="38" fillId="0" borderId="0" applyProtection="0">
      <alignment vertical="center"/>
    </xf>
    <xf numFmtId="0" fontId="30" fillId="0" borderId="0" applyProtection="0">
      <alignment vertical="center"/>
    </xf>
    <xf numFmtId="0" fontId="27" fillId="24" borderId="0" applyNumberFormat="0" applyBorder="0" applyAlignment="0" applyProtection="0">
      <alignment vertical="center"/>
    </xf>
    <xf numFmtId="0" fontId="30" fillId="0" borderId="0" applyProtection="0">
      <alignment vertical="center"/>
    </xf>
    <xf numFmtId="0" fontId="30" fillId="0" borderId="0" applyProtection="0">
      <alignment vertical="center"/>
    </xf>
    <xf numFmtId="0" fontId="27" fillId="33" borderId="0" applyNumberFormat="0" applyBorder="0" applyAlignment="0" applyProtection="0">
      <alignment vertical="center"/>
    </xf>
    <xf numFmtId="0" fontId="27" fillId="33" borderId="0" applyNumberFormat="0" applyBorder="0" applyAlignment="0" applyProtection="0">
      <alignment vertical="center"/>
    </xf>
    <xf numFmtId="0" fontId="27" fillId="13" borderId="0" applyNumberFormat="0" applyBorder="0" applyAlignment="0" applyProtection="0">
      <alignment vertical="center"/>
    </xf>
    <xf numFmtId="0" fontId="27" fillId="13" borderId="0" applyNumberFormat="0" applyBorder="0" applyAlignment="0" applyProtection="0">
      <alignment vertical="center"/>
    </xf>
    <xf numFmtId="0" fontId="27" fillId="20" borderId="0" applyProtection="0">
      <alignment vertical="center"/>
    </xf>
    <xf numFmtId="0" fontId="30" fillId="0" borderId="0" applyProtection="0">
      <alignment vertical="center"/>
    </xf>
    <xf numFmtId="0" fontId="38" fillId="0" borderId="0" applyProtection="0">
      <alignment vertical="center"/>
    </xf>
    <xf numFmtId="0" fontId="63" fillId="0" borderId="25" applyProtection="0">
      <alignment vertical="center"/>
    </xf>
    <xf numFmtId="0" fontId="30" fillId="0" borderId="0" applyProtection="0">
      <alignment vertical="center"/>
    </xf>
    <xf numFmtId="0" fontId="27" fillId="33" borderId="0" applyNumberFormat="0" applyBorder="0" applyAlignment="0" applyProtection="0">
      <alignment vertical="center"/>
    </xf>
    <xf numFmtId="0" fontId="27" fillId="13" borderId="0" applyNumberFormat="0" applyBorder="0" applyAlignment="0" applyProtection="0">
      <alignment vertical="center"/>
    </xf>
    <xf numFmtId="0" fontId="27" fillId="13" borderId="0" applyNumberFormat="0" applyBorder="0" applyAlignment="0" applyProtection="0">
      <alignment vertical="center"/>
    </xf>
    <xf numFmtId="0" fontId="59" fillId="35" borderId="0" applyProtection="0">
      <alignment vertical="center"/>
    </xf>
    <xf numFmtId="0" fontId="54" fillId="13" borderId="0" applyNumberFormat="0" applyBorder="0" applyAlignment="0" applyProtection="0">
      <alignment vertical="center"/>
    </xf>
    <xf numFmtId="0" fontId="30" fillId="0" borderId="0" applyProtection="0">
      <alignment vertical="center"/>
    </xf>
    <xf numFmtId="0" fontId="27" fillId="33" borderId="0" applyNumberFormat="0" applyBorder="0" applyAlignment="0" applyProtection="0">
      <alignment vertical="center"/>
    </xf>
    <xf numFmtId="0" fontId="27" fillId="13" borderId="0" applyNumberFormat="0" applyBorder="0" applyAlignment="0" applyProtection="0">
      <alignment vertical="center"/>
    </xf>
    <xf numFmtId="0" fontId="30" fillId="0" borderId="0" applyProtection="0">
      <alignment vertical="center"/>
    </xf>
    <xf numFmtId="0" fontId="30" fillId="0" borderId="0" applyProtection="0">
      <alignment vertical="center"/>
    </xf>
    <xf numFmtId="0" fontId="27" fillId="0" borderId="0" applyProtection="0">
      <alignment vertical="center"/>
    </xf>
    <xf numFmtId="0" fontId="72" fillId="0" borderId="0" applyProtection="0">
      <alignment vertical="center"/>
    </xf>
    <xf numFmtId="9" fontId="27" fillId="0" borderId="0">
      <alignment vertical="center"/>
    </xf>
    <xf numFmtId="0" fontId="30" fillId="0" borderId="0" applyProtection="0">
      <alignment vertical="center"/>
    </xf>
    <xf numFmtId="0" fontId="30" fillId="0" borderId="0" applyProtection="0">
      <alignment vertical="center"/>
    </xf>
    <xf numFmtId="0" fontId="46" fillId="19" borderId="0" applyNumberFormat="0" applyBorder="0" applyAlignment="0" applyProtection="0">
      <alignment vertical="center"/>
    </xf>
    <xf numFmtId="0" fontId="27" fillId="2" borderId="0" applyNumberFormat="0" applyBorder="0" applyAlignment="0" applyProtection="0">
      <alignment vertical="center"/>
    </xf>
    <xf numFmtId="0" fontId="30" fillId="0" borderId="0" applyProtection="0">
      <alignment vertical="center"/>
    </xf>
    <xf numFmtId="0" fontId="30" fillId="0" borderId="0" applyProtection="0">
      <alignment vertical="center"/>
    </xf>
    <xf numFmtId="0" fontId="27" fillId="20" borderId="0" applyNumberFormat="0" applyBorder="0" applyAlignment="0" applyProtection="0">
      <alignment vertical="center"/>
    </xf>
    <xf numFmtId="0" fontId="54" fillId="13" borderId="0" applyProtection="0">
      <alignment vertical="center"/>
    </xf>
    <xf numFmtId="0" fontId="30" fillId="0" borderId="0" applyProtection="0">
      <alignment vertical="center"/>
    </xf>
    <xf numFmtId="0" fontId="46" fillId="19" borderId="0" applyNumberFormat="0" applyBorder="0" applyAlignment="0" applyProtection="0">
      <alignment vertical="center"/>
    </xf>
    <xf numFmtId="0" fontId="37" fillId="38" borderId="0" applyProtection="0">
      <alignment vertical="center"/>
    </xf>
    <xf numFmtId="0" fontId="27" fillId="2" borderId="0" applyNumberFormat="0" applyBorder="0" applyAlignment="0" applyProtection="0">
      <alignment vertical="center"/>
    </xf>
    <xf numFmtId="0" fontId="54" fillId="13" borderId="0" applyProtection="0">
      <alignment vertical="center"/>
    </xf>
    <xf numFmtId="0" fontId="30" fillId="0" borderId="0" applyProtection="0">
      <alignment vertical="center"/>
    </xf>
    <xf numFmtId="0" fontId="27" fillId="24" borderId="0" applyProtection="0">
      <alignment vertical="center"/>
    </xf>
    <xf numFmtId="0" fontId="38" fillId="0" borderId="0" applyProtection="0">
      <alignment vertical="center"/>
    </xf>
    <xf numFmtId="0" fontId="27" fillId="20" borderId="0" applyNumberFormat="0" applyBorder="0" applyAlignment="0" applyProtection="0">
      <alignment vertical="center"/>
    </xf>
    <xf numFmtId="0" fontId="38" fillId="0" borderId="0" applyProtection="0">
      <alignment vertical="center"/>
    </xf>
    <xf numFmtId="0" fontId="38" fillId="0" borderId="0" applyProtection="0">
      <alignment vertical="center"/>
    </xf>
    <xf numFmtId="0" fontId="5" fillId="0" borderId="0" applyProtection="0">
      <alignment vertical="center"/>
    </xf>
    <xf numFmtId="0" fontId="5" fillId="0" borderId="0" applyProtection="0">
      <alignment vertical="center"/>
    </xf>
    <xf numFmtId="0" fontId="38" fillId="0" borderId="0" applyProtection="0">
      <alignment vertical="center"/>
    </xf>
    <xf numFmtId="0" fontId="5" fillId="0" borderId="0" applyProtection="0">
      <alignment vertical="center"/>
    </xf>
    <xf numFmtId="0" fontId="5" fillId="0" borderId="0" applyProtection="0">
      <alignment vertical="center"/>
    </xf>
    <xf numFmtId="0" fontId="64" fillId="13" borderId="0" applyProtection="0">
      <alignment vertical="center"/>
    </xf>
    <xf numFmtId="0" fontId="34" fillId="8" borderId="18" applyNumberFormat="0" applyAlignment="0" applyProtection="0">
      <alignment vertical="center"/>
    </xf>
    <xf numFmtId="0" fontId="38" fillId="0" borderId="0" applyProtection="0">
      <alignment vertical="center"/>
    </xf>
    <xf numFmtId="9" fontId="27" fillId="0" borderId="0">
      <alignment vertical="center"/>
    </xf>
    <xf numFmtId="0" fontId="30" fillId="0" borderId="0" applyProtection="0">
      <alignment vertical="center"/>
    </xf>
    <xf numFmtId="0" fontId="38" fillId="0" borderId="0" applyProtection="0">
      <alignment vertical="center"/>
    </xf>
    <xf numFmtId="0" fontId="38" fillId="0" borderId="0" applyProtection="0">
      <alignment vertical="center"/>
    </xf>
    <xf numFmtId="0" fontId="35" fillId="0" borderId="0" applyProtection="0">
      <alignment vertical="center"/>
    </xf>
    <xf numFmtId="0" fontId="35" fillId="0" borderId="0" applyProtection="0">
      <alignment vertical="center"/>
    </xf>
    <xf numFmtId="0" fontId="27" fillId="20" borderId="0" applyNumberFormat="0" applyBorder="0" applyAlignment="0" applyProtection="0">
      <alignment vertical="center"/>
    </xf>
    <xf numFmtId="0" fontId="54" fillId="13" borderId="0" applyNumberFormat="0" applyBorder="0" applyAlignment="0" applyProtection="0">
      <alignment vertical="center"/>
    </xf>
    <xf numFmtId="0" fontId="35" fillId="0" borderId="0" applyProtection="0">
      <alignment vertical="center"/>
    </xf>
    <xf numFmtId="0" fontId="35" fillId="0" borderId="0" applyProtection="0">
      <alignment vertical="center"/>
    </xf>
    <xf numFmtId="0" fontId="46" fillId="19" borderId="0" applyProtection="0">
      <alignment vertical="center"/>
    </xf>
    <xf numFmtId="0" fontId="35" fillId="0" borderId="0" applyProtection="0">
      <alignment vertical="center"/>
    </xf>
    <xf numFmtId="0" fontId="33" fillId="13" borderId="0" applyNumberFormat="0" applyBorder="0" applyAlignment="0" applyProtection="0">
      <alignment vertical="center"/>
    </xf>
    <xf numFmtId="0" fontId="46" fillId="19" borderId="0" applyProtection="0">
      <alignment vertical="center"/>
    </xf>
    <xf numFmtId="0" fontId="35" fillId="0" borderId="0" applyProtection="0">
      <alignment vertical="center"/>
    </xf>
    <xf numFmtId="0" fontId="35" fillId="0" borderId="0" applyProtection="0">
      <alignment vertical="center"/>
    </xf>
    <xf numFmtId="0" fontId="27" fillId="16" borderId="0" applyProtection="0">
      <alignment vertical="center"/>
    </xf>
    <xf numFmtId="0" fontId="43" fillId="19" borderId="0" applyNumberFormat="0" applyBorder="0" applyAlignment="0" applyProtection="0">
      <alignment vertical="center"/>
    </xf>
    <xf numFmtId="0" fontId="30" fillId="0" borderId="0" applyProtection="0">
      <alignment vertical="center"/>
    </xf>
    <xf numFmtId="0" fontId="54" fillId="13" borderId="0" applyNumberFormat="0" applyBorder="0" applyAlignment="0" applyProtection="0">
      <alignment vertical="center"/>
    </xf>
    <xf numFmtId="0" fontId="27" fillId="16" borderId="0" applyProtection="0">
      <alignment vertical="center"/>
    </xf>
    <xf numFmtId="0" fontId="51" fillId="32" borderId="0" applyNumberFormat="0" applyBorder="0" applyAlignment="0" applyProtection="0">
      <alignment vertical="center"/>
    </xf>
    <xf numFmtId="0" fontId="30" fillId="0" borderId="0" applyProtection="0">
      <alignment vertical="center"/>
    </xf>
    <xf numFmtId="0" fontId="54" fillId="13" borderId="0" applyNumberFormat="0" applyBorder="0" applyAlignment="0" applyProtection="0">
      <alignment vertical="center"/>
    </xf>
    <xf numFmtId="0" fontId="27" fillId="16" borderId="0" applyProtection="0">
      <alignment vertical="center"/>
    </xf>
    <xf numFmtId="0" fontId="43" fillId="19" borderId="0" applyNumberFormat="0" applyBorder="0" applyAlignment="0" applyProtection="0">
      <alignment vertical="center"/>
    </xf>
    <xf numFmtId="0" fontId="30" fillId="0" borderId="0" applyProtection="0">
      <alignment vertical="center"/>
    </xf>
    <xf numFmtId="0" fontId="54" fillId="13" borderId="0" applyNumberFormat="0" applyBorder="0" applyAlignment="0" applyProtection="0">
      <alignment vertical="center"/>
    </xf>
    <xf numFmtId="0" fontId="35" fillId="0" borderId="0" applyProtection="0">
      <alignment vertical="center"/>
    </xf>
    <xf numFmtId="0" fontId="27" fillId="33" borderId="0" applyProtection="0">
      <alignment vertical="center"/>
    </xf>
    <xf numFmtId="0" fontId="27" fillId="2" borderId="0" applyNumberFormat="0" applyBorder="0" applyAlignment="0" applyProtection="0">
      <alignment vertical="center"/>
    </xf>
    <xf numFmtId="0" fontId="35" fillId="0" borderId="0" applyProtection="0">
      <alignment vertical="center"/>
    </xf>
    <xf numFmtId="0" fontId="35" fillId="0" borderId="0" applyProtection="0">
      <alignment vertical="center"/>
    </xf>
    <xf numFmtId="0" fontId="35" fillId="0" borderId="0" applyProtection="0">
      <alignment vertical="center"/>
    </xf>
    <xf numFmtId="0" fontId="35" fillId="0" borderId="0" applyProtection="0">
      <alignment vertical="center"/>
    </xf>
    <xf numFmtId="0" fontId="27" fillId="33" borderId="0" applyProtection="0">
      <alignment vertical="center"/>
    </xf>
    <xf numFmtId="0" fontId="33" fillId="13" borderId="0" applyNumberFormat="0" applyBorder="0" applyAlignment="0" applyProtection="0">
      <alignment vertical="center"/>
    </xf>
    <xf numFmtId="0" fontId="38" fillId="0" borderId="0" applyProtection="0">
      <alignment vertical="center"/>
    </xf>
    <xf numFmtId="0" fontId="31" fillId="27" borderId="0" applyNumberFormat="0" applyBorder="0" applyAlignment="0" applyProtection="0">
      <alignment vertical="center"/>
    </xf>
    <xf numFmtId="0" fontId="38" fillId="0" borderId="0" applyProtection="0">
      <alignment vertical="center"/>
    </xf>
    <xf numFmtId="0" fontId="38" fillId="0" borderId="0" applyProtection="0">
      <alignment vertical="center"/>
    </xf>
    <xf numFmtId="0" fontId="27" fillId="16" borderId="0" applyNumberFormat="0" applyBorder="0" applyAlignment="0" applyProtection="0">
      <alignment vertical="center"/>
    </xf>
    <xf numFmtId="0" fontId="33" fillId="13" borderId="0" applyProtection="0">
      <alignment vertical="center"/>
    </xf>
    <xf numFmtId="0" fontId="59" fillId="34" borderId="0" applyProtection="0">
      <alignment vertical="center"/>
    </xf>
    <xf numFmtId="0" fontId="38" fillId="0" borderId="0" applyProtection="0">
      <alignment vertical="center"/>
    </xf>
    <xf numFmtId="0" fontId="27" fillId="13" borderId="0" applyProtection="0">
      <alignment vertical="center"/>
    </xf>
    <xf numFmtId="0" fontId="38" fillId="0" borderId="0" applyProtection="0">
      <alignment vertical="center"/>
    </xf>
    <xf numFmtId="0" fontId="38" fillId="0" borderId="0" applyProtection="0">
      <alignment vertical="center"/>
    </xf>
    <xf numFmtId="0" fontId="38" fillId="0" borderId="0" applyProtection="0">
      <alignment vertical="center"/>
    </xf>
    <xf numFmtId="0" fontId="5" fillId="0" borderId="0" applyProtection="0">
      <alignment vertical="center"/>
    </xf>
    <xf numFmtId="0" fontId="38" fillId="0" borderId="0" applyProtection="0">
      <alignment vertical="center"/>
    </xf>
    <xf numFmtId="0" fontId="5" fillId="0" borderId="0" applyProtection="0">
      <alignment vertical="center"/>
    </xf>
    <xf numFmtId="0" fontId="65" fillId="0" borderId="0" applyProtection="0">
      <alignment vertical="center"/>
    </xf>
    <xf numFmtId="0" fontId="46" fillId="19" borderId="0" applyNumberFormat="0" applyBorder="0" applyAlignment="0" applyProtection="0">
      <alignment vertical="center"/>
    </xf>
    <xf numFmtId="0" fontId="27" fillId="2" borderId="0" applyNumberFormat="0" applyBorder="0" applyAlignment="0" applyProtection="0">
      <alignment vertical="center"/>
    </xf>
    <xf numFmtId="0" fontId="48" fillId="0" borderId="0">
      <alignment vertical="center"/>
    </xf>
    <xf numFmtId="0" fontId="5" fillId="0" borderId="0" applyProtection="0">
      <alignment vertical="center"/>
    </xf>
    <xf numFmtId="0" fontId="5" fillId="0" borderId="0" applyProtection="0">
      <alignment vertical="center"/>
    </xf>
    <xf numFmtId="0" fontId="54" fillId="13" borderId="0" applyNumberFormat="0" applyBorder="0" applyAlignment="0" applyProtection="0">
      <alignment vertical="center"/>
    </xf>
    <xf numFmtId="0" fontId="5" fillId="0" borderId="0" applyProtection="0">
      <alignment vertical="center"/>
    </xf>
    <xf numFmtId="0" fontId="30" fillId="0" borderId="0">
      <alignment vertical="center"/>
    </xf>
    <xf numFmtId="0" fontId="30" fillId="0" borderId="0">
      <alignment vertical="center"/>
    </xf>
    <xf numFmtId="0" fontId="30" fillId="0" borderId="0" applyProtection="0">
      <alignment vertical="center"/>
    </xf>
    <xf numFmtId="0" fontId="30" fillId="0" borderId="0" applyProtection="0">
      <alignment vertical="center"/>
    </xf>
    <xf numFmtId="0" fontId="46" fillId="19" borderId="0" applyProtection="0">
      <alignment vertical="center"/>
    </xf>
    <xf numFmtId="0" fontId="46" fillId="19" borderId="0" applyProtection="0">
      <alignment vertical="center"/>
    </xf>
    <xf numFmtId="0" fontId="30" fillId="0" borderId="0" applyProtection="0">
      <alignment vertical="center"/>
    </xf>
    <xf numFmtId="0" fontId="39" fillId="18" borderId="0" applyProtection="0">
      <alignment vertical="center"/>
    </xf>
    <xf numFmtId="0" fontId="30" fillId="0" borderId="0" applyProtection="0">
      <alignment vertical="center"/>
    </xf>
    <xf numFmtId="0" fontId="46" fillId="19" borderId="0" applyNumberFormat="0" applyBorder="0" applyAlignment="0" applyProtection="0">
      <alignment vertical="center"/>
    </xf>
    <xf numFmtId="0" fontId="38" fillId="0" borderId="0">
      <alignment vertical="center"/>
    </xf>
    <xf numFmtId="0" fontId="38" fillId="0" borderId="0">
      <alignment vertical="center"/>
      <protection locked="0"/>
    </xf>
    <xf numFmtId="0" fontId="37" fillId="31" borderId="0" applyProtection="0">
      <alignment vertical="center"/>
    </xf>
    <xf numFmtId="0" fontId="72" fillId="0" borderId="0" applyProtection="0">
      <alignment vertical="center"/>
    </xf>
    <xf numFmtId="0" fontId="30" fillId="0" borderId="0">
      <alignment vertical="center"/>
      <protection locked="0"/>
    </xf>
    <xf numFmtId="0" fontId="33" fillId="13" borderId="0" applyProtection="0">
      <alignment vertical="center"/>
    </xf>
    <xf numFmtId="0" fontId="30" fillId="0" borderId="0">
      <alignment vertical="center"/>
      <protection locked="0"/>
    </xf>
    <xf numFmtId="0" fontId="30" fillId="0" borderId="0">
      <alignment vertical="center"/>
      <protection locked="0"/>
    </xf>
    <xf numFmtId="0" fontId="30" fillId="0" borderId="0">
      <alignment vertical="center"/>
      <protection locked="0"/>
    </xf>
    <xf numFmtId="0" fontId="38" fillId="0" borderId="0" applyProtection="0">
      <alignment vertical="center"/>
    </xf>
    <xf numFmtId="0" fontId="27" fillId="19" borderId="0" applyNumberFormat="0" applyBorder="0" applyAlignment="0" applyProtection="0">
      <alignment vertical="center"/>
    </xf>
    <xf numFmtId="0" fontId="27" fillId="19" borderId="0" applyNumberFormat="0" applyBorder="0" applyAlignment="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38" fillId="0" borderId="0" applyProtection="0">
      <alignment vertical="center"/>
    </xf>
    <xf numFmtId="0" fontId="38" fillId="0" borderId="0" applyProtection="0">
      <alignment vertical="center"/>
    </xf>
    <xf numFmtId="3" fontId="72" fillId="0" borderId="0" applyFont="0" applyFill="0" applyBorder="0" applyAlignment="0" applyProtection="0">
      <alignment vertical="center"/>
    </xf>
    <xf numFmtId="0" fontId="27" fillId="13" borderId="0" applyNumberFormat="0" applyBorder="0" applyAlignment="0" applyProtection="0">
      <alignment vertical="center"/>
    </xf>
    <xf numFmtId="0" fontId="43" fillId="19" borderId="0" applyNumberFormat="0" applyBorder="0" applyAlignment="0" applyProtection="0">
      <alignment vertical="center"/>
    </xf>
    <xf numFmtId="0" fontId="38" fillId="0" borderId="0" applyProtection="0">
      <alignment vertical="center"/>
    </xf>
    <xf numFmtId="0" fontId="38" fillId="0" borderId="0" applyProtection="0">
      <alignment vertical="center"/>
    </xf>
    <xf numFmtId="0" fontId="27" fillId="19" borderId="0" applyNumberFormat="0" applyBorder="0" applyAlignment="0" applyProtection="0">
      <alignment vertical="center"/>
    </xf>
    <xf numFmtId="0" fontId="38" fillId="0" borderId="0" applyProtection="0">
      <alignment vertical="center"/>
    </xf>
    <xf numFmtId="0" fontId="38" fillId="0" borderId="0" applyProtection="0">
      <alignment vertical="center"/>
    </xf>
    <xf numFmtId="189" fontId="32" fillId="15" borderId="0" applyProtection="0">
      <alignment vertical="center"/>
    </xf>
    <xf numFmtId="3" fontId="72" fillId="0" borderId="0" applyFont="0" applyFill="0" applyBorder="0" applyAlignment="0" applyProtection="0">
      <alignment vertical="center"/>
    </xf>
    <xf numFmtId="0" fontId="38" fillId="0" borderId="0" applyProtection="0">
      <alignment vertical="center"/>
    </xf>
    <xf numFmtId="3" fontId="72" fillId="0" borderId="0" applyFont="0" applyFill="0" applyBorder="0" applyAlignment="0" applyProtection="0">
      <alignment vertical="center"/>
    </xf>
    <xf numFmtId="0" fontId="27" fillId="19" borderId="0" applyNumberFormat="0" applyBorder="0" applyAlignment="0" applyProtection="0">
      <alignment vertical="center"/>
    </xf>
    <xf numFmtId="0" fontId="27" fillId="19" borderId="0" applyNumberFormat="0" applyBorder="0" applyAlignment="0" applyProtection="0">
      <alignment vertical="center"/>
    </xf>
    <xf numFmtId="0" fontId="27" fillId="24" borderId="0" applyNumberFormat="0" applyBorder="0" applyAlignment="0" applyProtection="0">
      <alignment vertical="center"/>
    </xf>
    <xf numFmtId="0" fontId="38" fillId="0" borderId="0" applyProtection="0">
      <alignment vertical="center"/>
    </xf>
    <xf numFmtId="0" fontId="38" fillId="0" borderId="0" applyProtection="0">
      <alignment vertical="center"/>
    </xf>
    <xf numFmtId="0" fontId="63" fillId="0" borderId="25" applyProtection="0">
      <alignment vertical="center"/>
    </xf>
    <xf numFmtId="0" fontId="38" fillId="0" borderId="0" applyProtection="0">
      <alignment vertical="center"/>
    </xf>
    <xf numFmtId="0" fontId="38" fillId="0" borderId="0" applyProtection="0">
      <alignment vertical="center"/>
    </xf>
    <xf numFmtId="0" fontId="43" fillId="19" borderId="0" applyNumberFormat="0" applyBorder="0" applyAlignment="0" applyProtection="0">
      <alignment vertical="center"/>
    </xf>
    <xf numFmtId="0" fontId="38" fillId="0" borderId="0" applyProtection="0">
      <alignment vertical="center"/>
    </xf>
    <xf numFmtId="0" fontId="38" fillId="0" borderId="0" applyProtection="0">
      <alignment vertical="center"/>
    </xf>
    <xf numFmtId="0" fontId="38" fillId="0" borderId="0" applyProtection="0">
      <alignment vertical="center"/>
    </xf>
    <xf numFmtId="0" fontId="5" fillId="0" borderId="0" applyProtection="0">
      <alignment vertical="center"/>
    </xf>
    <xf numFmtId="0" fontId="5" fillId="0" borderId="0" applyProtection="0">
      <alignment vertical="center"/>
    </xf>
    <xf numFmtId="0" fontId="27" fillId="24" borderId="0" applyProtection="0">
      <alignment vertical="center"/>
    </xf>
    <xf numFmtId="0" fontId="26" fillId="0" borderId="0">
      <alignment horizontal="center" vertical="center" wrapText="1"/>
      <protection locked="0"/>
    </xf>
    <xf numFmtId="0" fontId="54" fillId="13" borderId="0" applyNumberFormat="0" applyBorder="0" applyAlignment="0" applyProtection="0">
      <alignment vertical="center"/>
    </xf>
    <xf numFmtId="0" fontId="5" fillId="0" borderId="0" applyProtection="0">
      <alignment vertical="center"/>
    </xf>
    <xf numFmtId="0" fontId="27" fillId="2" borderId="0" applyNumberFormat="0" applyBorder="0" applyAlignment="0" applyProtection="0">
      <alignment vertical="center"/>
    </xf>
    <xf numFmtId="0" fontId="5" fillId="0" borderId="0" applyProtection="0">
      <alignment vertical="center"/>
    </xf>
    <xf numFmtId="0" fontId="27" fillId="13" borderId="0" applyProtection="0">
      <alignment vertical="center"/>
    </xf>
    <xf numFmtId="0" fontId="30" fillId="0" borderId="0" applyProtection="0">
      <alignment vertical="center"/>
    </xf>
    <xf numFmtId="0" fontId="27" fillId="26" borderId="0" applyNumberFormat="0" applyBorder="0" applyAlignment="0" applyProtection="0">
      <alignment vertical="center"/>
    </xf>
    <xf numFmtId="0" fontId="27" fillId="32" borderId="0" applyNumberFormat="0" applyBorder="0" applyAlignment="0" applyProtection="0">
      <alignment vertical="center"/>
    </xf>
    <xf numFmtId="0" fontId="27" fillId="26" borderId="0" applyNumberFormat="0" applyBorder="0" applyAlignment="0" applyProtection="0">
      <alignment vertical="center"/>
    </xf>
    <xf numFmtId="0" fontId="27" fillId="32" borderId="0" applyNumberFormat="0" applyBorder="0" applyAlignment="0" applyProtection="0">
      <alignment vertical="center"/>
    </xf>
    <xf numFmtId="0" fontId="27" fillId="26" borderId="0" applyNumberFormat="0" applyBorder="0" applyAlignment="0" applyProtection="0">
      <alignment vertical="center"/>
    </xf>
    <xf numFmtId="0" fontId="27" fillId="32" borderId="0" applyNumberFormat="0" applyBorder="0" applyAlignment="0" applyProtection="0">
      <alignment vertical="center"/>
    </xf>
    <xf numFmtId="0" fontId="27" fillId="26" borderId="0" applyNumberFormat="0" applyBorder="0" applyAlignment="0" applyProtection="0">
      <alignment vertical="center"/>
    </xf>
    <xf numFmtId="0" fontId="54" fillId="13" borderId="0" applyNumberFormat="0" applyBorder="0" applyAlignment="0" applyProtection="0">
      <alignment vertical="center"/>
    </xf>
    <xf numFmtId="0" fontId="27" fillId="26" borderId="0" applyNumberFormat="0" applyBorder="0" applyAlignment="0" applyProtection="0">
      <alignment vertical="center"/>
    </xf>
    <xf numFmtId="0" fontId="27" fillId="32" borderId="0" applyNumberFormat="0" applyBorder="0" applyAlignment="0" applyProtection="0">
      <alignment vertical="center"/>
    </xf>
    <xf numFmtId="0" fontId="27" fillId="32" borderId="0" applyNumberFormat="0" applyBorder="0" applyAlignment="0" applyProtection="0">
      <alignment vertical="center"/>
    </xf>
    <xf numFmtId="0" fontId="27" fillId="26" borderId="0" applyNumberFormat="0" applyBorder="0" applyAlignment="0" applyProtection="0">
      <alignment vertical="center"/>
    </xf>
    <xf numFmtId="0" fontId="27" fillId="26" borderId="0" applyNumberFormat="0" applyBorder="0" applyAlignment="0" applyProtection="0">
      <alignment vertical="center"/>
    </xf>
    <xf numFmtId="0" fontId="27" fillId="2" borderId="0" applyProtection="0">
      <alignment vertical="center"/>
    </xf>
    <xf numFmtId="0" fontId="27" fillId="32" borderId="0" applyNumberFormat="0" applyBorder="0" applyAlignment="0" applyProtection="0">
      <alignment vertical="center"/>
    </xf>
    <xf numFmtId="0" fontId="27" fillId="32" borderId="0" applyNumberFormat="0" applyBorder="0" applyAlignment="0" applyProtection="0">
      <alignment vertical="center"/>
    </xf>
    <xf numFmtId="0" fontId="27" fillId="26" borderId="0" applyNumberFormat="0" applyBorder="0" applyAlignment="0" applyProtection="0">
      <alignment vertical="center"/>
    </xf>
    <xf numFmtId="0" fontId="54" fillId="13" borderId="0" applyNumberFormat="0" applyBorder="0" applyAlignment="0" applyProtection="0">
      <alignment vertical="center"/>
    </xf>
    <xf numFmtId="0" fontId="46" fillId="19" borderId="0" applyProtection="0">
      <alignment vertical="center"/>
    </xf>
    <xf numFmtId="0" fontId="27" fillId="26" borderId="0" applyNumberFormat="0" applyBorder="0" applyAlignment="0" applyProtection="0">
      <alignment vertical="center"/>
    </xf>
    <xf numFmtId="0" fontId="27" fillId="32" borderId="0" applyNumberFormat="0" applyBorder="0" applyAlignment="0" applyProtection="0">
      <alignment vertical="center"/>
    </xf>
    <xf numFmtId="0" fontId="27" fillId="32" borderId="0" applyNumberFormat="0" applyBorder="0" applyAlignment="0" applyProtection="0">
      <alignment vertical="center"/>
    </xf>
    <xf numFmtId="0" fontId="46" fillId="19" borderId="0" applyProtection="0">
      <alignment vertical="center"/>
    </xf>
    <xf numFmtId="0" fontId="27" fillId="26" borderId="0" applyNumberFormat="0" applyBorder="0" applyAlignment="0" applyProtection="0">
      <alignment vertical="center"/>
    </xf>
    <xf numFmtId="0" fontId="27" fillId="32" borderId="0" applyNumberFormat="0" applyBorder="0" applyAlignment="0" applyProtection="0">
      <alignment vertical="center"/>
    </xf>
    <xf numFmtId="0" fontId="27" fillId="32" borderId="0" applyProtection="0">
      <alignment vertical="center"/>
    </xf>
    <xf numFmtId="0" fontId="27" fillId="32" borderId="0" applyProtection="0">
      <alignment vertical="center"/>
    </xf>
    <xf numFmtId="0" fontId="33" fillId="13" borderId="0" applyNumberFormat="0" applyBorder="0" applyAlignment="0" applyProtection="0">
      <alignment vertical="center"/>
    </xf>
    <xf numFmtId="0" fontId="27" fillId="32" borderId="0" applyProtection="0">
      <alignment vertical="center"/>
    </xf>
    <xf numFmtId="0" fontId="27" fillId="26" borderId="0" applyProtection="0">
      <alignment vertical="center"/>
    </xf>
    <xf numFmtId="15" fontId="72" fillId="0" borderId="0" applyProtection="0">
      <alignment vertical="center"/>
    </xf>
    <xf numFmtId="0" fontId="27" fillId="32" borderId="0" applyProtection="0">
      <alignment vertical="center"/>
    </xf>
    <xf numFmtId="0" fontId="27" fillId="32" borderId="0" applyProtection="0">
      <alignment vertical="center"/>
    </xf>
    <xf numFmtId="0" fontId="27" fillId="24" borderId="0" applyNumberFormat="0" applyBorder="0" applyAlignment="0" applyProtection="0">
      <alignment vertical="center"/>
    </xf>
    <xf numFmtId="0" fontId="27" fillId="32" borderId="0" applyNumberFormat="0" applyBorder="0" applyAlignment="0" applyProtection="0">
      <alignment vertical="center"/>
    </xf>
    <xf numFmtId="0" fontId="51" fillId="32" borderId="0" applyProtection="0">
      <alignment vertical="center"/>
    </xf>
    <xf numFmtId="0" fontId="27" fillId="32" borderId="0" applyNumberFormat="0" applyBorder="0" applyAlignment="0" applyProtection="0">
      <alignment vertical="center"/>
    </xf>
    <xf numFmtId="0" fontId="51" fillId="32" borderId="0" applyNumberFormat="0" applyBorder="0" applyAlignment="0" applyProtection="0">
      <alignment vertical="center"/>
    </xf>
    <xf numFmtId="14" fontId="26" fillId="0" borderId="0">
      <alignment horizontal="center" vertical="center" wrapText="1"/>
      <protection locked="0"/>
    </xf>
    <xf numFmtId="0" fontId="27" fillId="32" borderId="0" applyNumberFormat="0" applyBorder="0" applyAlignment="0" applyProtection="0">
      <alignment vertical="center"/>
    </xf>
    <xf numFmtId="0" fontId="51" fillId="32" borderId="0" applyNumberFormat="0" applyBorder="0" applyAlignment="0" applyProtection="0">
      <alignment vertical="center"/>
    </xf>
    <xf numFmtId="0" fontId="27" fillId="32" borderId="0" applyNumberFormat="0" applyBorder="0" applyAlignment="0" applyProtection="0">
      <alignment vertical="center"/>
    </xf>
    <xf numFmtId="0" fontId="51" fillId="32" borderId="0" applyNumberFormat="0" applyBorder="0" applyAlignment="0" applyProtection="0">
      <alignment vertical="center"/>
    </xf>
    <xf numFmtId="0" fontId="27" fillId="13" borderId="0" applyProtection="0">
      <alignment vertical="center"/>
    </xf>
    <xf numFmtId="0" fontId="27" fillId="32" borderId="0" applyNumberFormat="0" applyBorder="0" applyAlignment="0" applyProtection="0">
      <alignment vertical="center"/>
    </xf>
    <xf numFmtId="0" fontId="51" fillId="32" borderId="0" applyNumberFormat="0" applyBorder="0" applyAlignment="0" applyProtection="0">
      <alignment vertical="center"/>
    </xf>
    <xf numFmtId="0" fontId="27" fillId="13" borderId="0" applyNumberFormat="0" applyBorder="0" applyAlignment="0" applyProtection="0">
      <alignment vertical="center"/>
    </xf>
    <xf numFmtId="0" fontId="27" fillId="33" borderId="0" applyNumberFormat="0" applyBorder="0" applyAlignment="0" applyProtection="0">
      <alignment vertical="center"/>
    </xf>
    <xf numFmtId="0" fontId="31" fillId="37" borderId="0" applyProtection="0">
      <alignment vertical="center"/>
    </xf>
    <xf numFmtId="0" fontId="27" fillId="13" borderId="0" applyNumberFormat="0" applyBorder="0" applyAlignment="0" applyProtection="0">
      <alignment vertical="center"/>
    </xf>
    <xf numFmtId="0" fontId="27" fillId="33" borderId="0" applyNumberFormat="0" applyBorder="0" applyAlignment="0" applyProtection="0">
      <alignment vertical="center"/>
    </xf>
    <xf numFmtId="0" fontId="27" fillId="20" borderId="0" applyProtection="0">
      <alignment vertical="center"/>
    </xf>
    <xf numFmtId="0" fontId="27" fillId="13" borderId="0" applyNumberFormat="0" applyBorder="0" applyAlignment="0" applyProtection="0">
      <alignment vertical="center"/>
    </xf>
    <xf numFmtId="0" fontId="27" fillId="13" borderId="0" applyNumberFormat="0" applyBorder="0" applyAlignment="0" applyProtection="0">
      <alignment vertical="center"/>
    </xf>
    <xf numFmtId="0" fontId="27" fillId="33" borderId="0" applyNumberFormat="0" applyBorder="0" applyAlignment="0" applyProtection="0">
      <alignment vertical="center"/>
    </xf>
    <xf numFmtId="0" fontId="27" fillId="33" borderId="0" applyNumberFormat="0" applyBorder="0" applyAlignment="0" applyProtection="0">
      <alignment vertical="center"/>
    </xf>
    <xf numFmtId="0" fontId="27" fillId="13" borderId="0" applyNumberFormat="0" applyBorder="0" applyAlignment="0" applyProtection="0">
      <alignment vertical="center"/>
    </xf>
    <xf numFmtId="0" fontId="27" fillId="13" borderId="0" applyProtection="0">
      <alignment vertical="center"/>
    </xf>
    <xf numFmtId="0" fontId="27" fillId="13" borderId="0" applyNumberFormat="0" applyBorder="0" applyAlignment="0" applyProtection="0">
      <alignment vertical="center"/>
    </xf>
    <xf numFmtId="0" fontId="27" fillId="13" borderId="0" applyProtection="0">
      <alignment vertical="center"/>
    </xf>
    <xf numFmtId="0" fontId="27" fillId="13" borderId="0" applyProtection="0">
      <alignment vertical="center"/>
    </xf>
    <xf numFmtId="0" fontId="27" fillId="13" borderId="0" applyProtection="0">
      <alignment vertical="center"/>
    </xf>
    <xf numFmtId="0" fontId="27" fillId="13" borderId="0" applyNumberFormat="0" applyBorder="0" applyAlignment="0" applyProtection="0">
      <alignment vertical="center"/>
    </xf>
    <xf numFmtId="0" fontId="27" fillId="13" borderId="0" applyNumberFormat="0" applyBorder="0" applyAlignment="0" applyProtection="0">
      <alignment vertical="center"/>
    </xf>
    <xf numFmtId="0" fontId="27" fillId="13" borderId="0" applyNumberFormat="0" applyBorder="0" applyAlignment="0" applyProtection="0">
      <alignment vertical="center"/>
    </xf>
    <xf numFmtId="0" fontId="27" fillId="19" borderId="0" applyNumberFormat="0" applyBorder="0" applyAlignment="0" applyProtection="0">
      <alignment vertical="center"/>
    </xf>
    <xf numFmtId="0" fontId="27" fillId="24" borderId="0" applyNumberFormat="0" applyBorder="0" applyAlignment="0" applyProtection="0">
      <alignment vertical="center"/>
    </xf>
    <xf numFmtId="0" fontId="27" fillId="19" borderId="0" applyNumberFormat="0" applyBorder="0" applyAlignment="0" applyProtection="0">
      <alignment vertical="center"/>
    </xf>
    <xf numFmtId="0" fontId="27" fillId="24" borderId="0" applyNumberFormat="0" applyBorder="0" applyAlignment="0" applyProtection="0">
      <alignment vertical="center"/>
    </xf>
    <xf numFmtId="0" fontId="27" fillId="19" borderId="0" applyNumberFormat="0" applyBorder="0" applyAlignment="0" applyProtection="0">
      <alignment vertical="center"/>
    </xf>
    <xf numFmtId="0" fontId="27" fillId="19" borderId="0" applyNumberFormat="0" applyBorder="0" applyAlignment="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27" fillId="16" borderId="0" applyNumberFormat="0" applyBorder="0" applyAlignment="0" applyProtection="0">
      <alignment vertical="center"/>
    </xf>
    <xf numFmtId="0" fontId="27" fillId="6" borderId="0" applyNumberFormat="0" applyBorder="0" applyAlignment="0" applyProtection="0">
      <alignment vertical="center"/>
    </xf>
    <xf numFmtId="0" fontId="27" fillId="19" borderId="0" applyProtection="0">
      <alignment vertical="center"/>
    </xf>
    <xf numFmtId="0" fontId="27" fillId="19" borderId="0" applyProtection="0">
      <alignment vertical="center"/>
    </xf>
    <xf numFmtId="0" fontId="27" fillId="0" borderId="0" applyProtection="0">
      <alignment vertical="center"/>
    </xf>
    <xf numFmtId="0" fontId="27" fillId="19" borderId="0" applyProtection="0">
      <alignment vertical="center"/>
    </xf>
    <xf numFmtId="0" fontId="37" fillId="25" borderId="0" applyNumberFormat="0" applyBorder="0" applyAlignment="0" applyProtection="0">
      <alignment vertical="center"/>
    </xf>
    <xf numFmtId="9" fontId="27" fillId="0" borderId="0" applyProtection="0">
      <alignment vertical="center"/>
    </xf>
    <xf numFmtId="0" fontId="54" fillId="13" borderId="0" applyNumberFormat="0" applyBorder="0" applyAlignment="0" applyProtection="0">
      <alignment vertical="center"/>
    </xf>
    <xf numFmtId="0" fontId="27" fillId="19" borderId="0" applyProtection="0">
      <alignment vertical="center"/>
    </xf>
    <xf numFmtId="41" fontId="72" fillId="0" borderId="0" applyFont="0" applyFill="0" applyBorder="0" applyAlignment="0" applyProtection="0">
      <alignment vertical="center"/>
    </xf>
    <xf numFmtId="0" fontId="27" fillId="16" borderId="0" applyNumberFormat="0" applyBorder="0" applyAlignment="0" applyProtection="0">
      <alignment vertical="center"/>
    </xf>
    <xf numFmtId="0" fontId="27" fillId="16" borderId="0" applyNumberFormat="0" applyBorder="0" applyAlignment="0" applyProtection="0">
      <alignment vertical="center"/>
    </xf>
    <xf numFmtId="0" fontId="27" fillId="6" borderId="0" applyNumberFormat="0" applyBorder="0" applyAlignment="0" applyProtection="0">
      <alignment vertical="center"/>
    </xf>
    <xf numFmtId="0" fontId="27" fillId="6" borderId="0" applyNumberFormat="0" applyBorder="0" applyAlignment="0" applyProtection="0">
      <alignment vertical="center"/>
    </xf>
    <xf numFmtId="186" fontId="29" fillId="0" borderId="0" applyProtection="0">
      <alignment vertical="center"/>
    </xf>
    <xf numFmtId="0" fontId="27" fillId="19" borderId="0" applyProtection="0">
      <alignment vertical="center"/>
    </xf>
    <xf numFmtId="0" fontId="27" fillId="16" borderId="0" applyNumberFormat="0" applyBorder="0" applyAlignment="0" applyProtection="0">
      <alignment vertical="center"/>
    </xf>
    <xf numFmtId="0" fontId="27" fillId="16" borderId="0" applyNumberFormat="0" applyBorder="0" applyAlignment="0" applyProtection="0">
      <alignment vertical="center"/>
    </xf>
    <xf numFmtId="0" fontId="27" fillId="6" borderId="0" applyNumberFormat="0" applyBorder="0" applyAlignment="0" applyProtection="0">
      <alignment vertical="center"/>
    </xf>
    <xf numFmtId="0" fontId="27" fillId="6" borderId="0" applyNumberFormat="0" applyBorder="0" applyAlignment="0" applyProtection="0">
      <alignment vertical="center"/>
    </xf>
    <xf numFmtId="186" fontId="29" fillId="0" borderId="0" applyProtection="0">
      <alignment vertical="center"/>
    </xf>
    <xf numFmtId="0" fontId="27" fillId="19" borderId="0" applyNumberFormat="0" applyBorder="0" applyAlignment="0" applyProtection="0">
      <alignment vertical="center"/>
    </xf>
    <xf numFmtId="189" fontId="49" fillId="23" borderId="0" applyProtection="0">
      <alignment vertical="center"/>
    </xf>
    <xf numFmtId="0" fontId="27" fillId="16" borderId="0" applyNumberFormat="0" applyBorder="0" applyAlignment="0" applyProtection="0">
      <alignment vertical="center"/>
    </xf>
    <xf numFmtId="0" fontId="27" fillId="16" borderId="0" applyNumberFormat="0" applyBorder="0" applyAlignment="0" applyProtection="0">
      <alignment vertical="center"/>
    </xf>
    <xf numFmtId="0" fontId="27" fillId="6" borderId="0" applyNumberFormat="0" applyBorder="0" applyAlignment="0" applyProtection="0">
      <alignment vertical="center"/>
    </xf>
    <xf numFmtId="0" fontId="46" fillId="19" borderId="0" applyNumberFormat="0" applyBorder="0" applyAlignment="0" applyProtection="0">
      <alignment vertical="center"/>
    </xf>
    <xf numFmtId="0" fontId="27" fillId="19" borderId="0" applyNumberFormat="0" applyBorder="0" applyAlignment="0" applyProtection="0">
      <alignment vertical="center"/>
    </xf>
    <xf numFmtId="0" fontId="47" fillId="22" borderId="2">
      <alignment vertical="center"/>
      <protection locked="0"/>
    </xf>
    <xf numFmtId="0" fontId="27" fillId="16" borderId="0" applyNumberFormat="0" applyBorder="0" applyAlignment="0" applyProtection="0">
      <alignment vertical="center"/>
    </xf>
    <xf numFmtId="0" fontId="27" fillId="6" borderId="0" applyNumberFormat="0" applyBorder="0" applyAlignment="0" applyProtection="0">
      <alignment vertical="center"/>
    </xf>
    <xf numFmtId="0" fontId="27" fillId="19" borderId="0" applyNumberFormat="0" applyBorder="0" applyAlignment="0" applyProtection="0">
      <alignment vertical="center"/>
    </xf>
    <xf numFmtId="0" fontId="47" fillId="22" borderId="2">
      <alignment vertical="center"/>
      <protection locked="0"/>
    </xf>
    <xf numFmtId="0" fontId="27" fillId="16" borderId="0" applyNumberFormat="0" applyBorder="0" applyAlignment="0" applyProtection="0">
      <alignment vertical="center"/>
    </xf>
    <xf numFmtId="0" fontId="27" fillId="19" borderId="0" applyNumberFormat="0" applyBorder="0" applyAlignment="0" applyProtection="0">
      <alignment vertical="center"/>
    </xf>
    <xf numFmtId="0" fontId="47" fillId="22" borderId="2">
      <alignment vertical="center"/>
      <protection locked="0"/>
    </xf>
    <xf numFmtId="0" fontId="27" fillId="24" borderId="0" applyNumberFormat="0" applyBorder="0" applyAlignment="0" applyProtection="0">
      <alignment vertical="center"/>
    </xf>
    <xf numFmtId="0" fontId="27" fillId="20" borderId="0" applyNumberFormat="0" applyBorder="0" applyAlignment="0" applyProtection="0">
      <alignment vertical="center"/>
    </xf>
    <xf numFmtId="189" fontId="49" fillId="23" borderId="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27" fillId="20" borderId="0" applyNumberFormat="0" applyBorder="0" applyAlignment="0" applyProtection="0">
      <alignment vertical="center"/>
    </xf>
    <xf numFmtId="0" fontId="27" fillId="20" borderId="0" applyNumberFormat="0" applyBorder="0" applyAlignment="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27" fillId="20" borderId="0" applyNumberFormat="0" applyBorder="0" applyAlignment="0" applyProtection="0">
      <alignment vertical="center"/>
    </xf>
    <xf numFmtId="0" fontId="27" fillId="24" borderId="0" applyNumberFormat="0" applyBorder="0" applyAlignment="0" applyProtection="0">
      <alignment vertical="center"/>
    </xf>
    <xf numFmtId="0" fontId="27" fillId="20" borderId="0" applyNumberFormat="0" applyBorder="0" applyAlignment="0" applyProtection="0">
      <alignment vertical="center"/>
    </xf>
    <xf numFmtId="0" fontId="27" fillId="24" borderId="0" applyNumberFormat="0" applyBorder="0" applyAlignment="0" applyProtection="0">
      <alignment vertical="center"/>
    </xf>
    <xf numFmtId="0" fontId="27" fillId="24" borderId="0" applyProtection="0">
      <alignment vertical="center"/>
    </xf>
    <xf numFmtId="0" fontId="27" fillId="24" borderId="0" applyProtection="0">
      <alignment vertical="center"/>
    </xf>
    <xf numFmtId="0" fontId="27" fillId="24" borderId="0" applyProtection="0">
      <alignment vertical="center"/>
    </xf>
    <xf numFmtId="0" fontId="26" fillId="0" borderId="0">
      <alignment horizontal="center" vertical="center" wrapText="1"/>
      <protection locked="0"/>
    </xf>
    <xf numFmtId="0" fontId="27" fillId="24" borderId="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27" fillId="16" borderId="0" applyNumberFormat="0" applyBorder="0" applyAlignment="0" applyProtection="0">
      <alignment vertical="center"/>
    </xf>
    <xf numFmtId="192" fontId="5" fillId="0" borderId="16" applyProtection="0">
      <alignment horizontal="right" vertical="center"/>
    </xf>
    <xf numFmtId="0" fontId="27" fillId="16" borderId="0" applyNumberFormat="0" applyBorder="0" applyAlignment="0" applyProtection="0">
      <alignment vertical="center"/>
    </xf>
    <xf numFmtId="0" fontId="59" fillId="36" borderId="0" applyProtection="0">
      <alignment vertical="center"/>
    </xf>
    <xf numFmtId="192" fontId="5" fillId="0" borderId="16" applyProtection="0">
      <alignment horizontal="right" vertical="center"/>
    </xf>
    <xf numFmtId="0" fontId="27" fillId="2" borderId="0" applyNumberFormat="0" applyBorder="0" applyAlignment="0" applyProtection="0">
      <alignment vertical="center"/>
    </xf>
    <xf numFmtId="0" fontId="27" fillId="2" borderId="0" applyNumberFormat="0" applyBorder="0" applyAlignment="0" applyProtection="0">
      <alignment vertical="center"/>
    </xf>
    <xf numFmtId="0" fontId="27" fillId="2" borderId="0" applyNumberFormat="0" applyBorder="0" applyAlignment="0" applyProtection="0">
      <alignment vertical="center"/>
    </xf>
    <xf numFmtId="0" fontId="27" fillId="2" borderId="0" applyNumberFormat="0" applyBorder="0" applyAlignment="0" applyProtection="0">
      <alignment vertical="center"/>
    </xf>
    <xf numFmtId="0" fontId="27" fillId="2" borderId="0" applyNumberFormat="0" applyBorder="0" applyAlignment="0" applyProtection="0">
      <alignment vertical="center"/>
    </xf>
    <xf numFmtId="0" fontId="27" fillId="2" borderId="0" applyNumberFormat="0" applyBorder="0" applyAlignment="0" applyProtection="0">
      <alignment vertical="center"/>
    </xf>
    <xf numFmtId="0" fontId="27" fillId="2" borderId="0" applyNumberFormat="0" applyBorder="0" applyAlignment="0" applyProtection="0">
      <alignment vertical="center"/>
    </xf>
    <xf numFmtId="0" fontId="27" fillId="2"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27" fillId="2" borderId="0" applyProtection="0">
      <alignment vertical="center"/>
    </xf>
    <xf numFmtId="0" fontId="51" fillId="18" borderId="0" applyProtection="0">
      <alignment vertical="center"/>
    </xf>
    <xf numFmtId="0" fontId="72" fillId="0" borderId="0">
      <alignment vertical="center"/>
    </xf>
    <xf numFmtId="0" fontId="46" fillId="19" borderId="0" applyProtection="0">
      <alignment vertical="center"/>
    </xf>
    <xf numFmtId="0" fontId="27" fillId="2" borderId="0" applyProtection="0">
      <alignment vertical="center"/>
    </xf>
    <xf numFmtId="0" fontId="51" fillId="16" borderId="0" applyNumberFormat="0" applyBorder="0" applyAlignment="0" applyProtection="0">
      <alignment vertical="center"/>
    </xf>
    <xf numFmtId="0" fontId="27" fillId="2" borderId="0" applyProtection="0">
      <alignment vertical="center"/>
    </xf>
    <xf numFmtId="0" fontId="51" fillId="18" borderId="0" applyProtection="0">
      <alignment vertical="center"/>
    </xf>
    <xf numFmtId="0" fontId="72" fillId="0" borderId="0">
      <alignment vertical="center"/>
    </xf>
    <xf numFmtId="0" fontId="46" fillId="19" borderId="0" applyProtection="0">
      <alignment vertical="center"/>
    </xf>
    <xf numFmtId="0" fontId="27" fillId="2" borderId="0" applyProtection="0">
      <alignment vertical="center"/>
    </xf>
    <xf numFmtId="0" fontId="51" fillId="18" borderId="0" applyNumberFormat="0" applyBorder="0" applyAlignment="0" applyProtection="0">
      <alignment vertical="center"/>
    </xf>
    <xf numFmtId="0" fontId="72" fillId="0" borderId="0">
      <alignment vertical="center"/>
    </xf>
    <xf numFmtId="0" fontId="46" fillId="19" borderId="0" applyProtection="0">
      <alignment vertical="center"/>
    </xf>
    <xf numFmtId="0" fontId="27" fillId="2"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27" fillId="2" borderId="0" applyNumberFormat="0" applyBorder="0" applyAlignment="0" applyProtection="0">
      <alignment vertical="center"/>
    </xf>
    <xf numFmtId="0" fontId="46" fillId="19" borderId="0" applyNumberFormat="0" applyBorder="0" applyAlignment="0" applyProtection="0">
      <alignment vertical="center"/>
    </xf>
    <xf numFmtId="0" fontId="27" fillId="2" borderId="0" applyNumberFormat="0" applyBorder="0" applyAlignment="0" applyProtection="0">
      <alignment vertical="center"/>
    </xf>
    <xf numFmtId="0" fontId="46" fillId="19" borderId="0" applyNumberFormat="0" applyBorder="0" applyAlignment="0" applyProtection="0">
      <alignment vertical="center"/>
    </xf>
    <xf numFmtId="0" fontId="27" fillId="2" borderId="0" applyNumberFormat="0" applyBorder="0" applyAlignment="0" applyProtection="0">
      <alignment vertical="center"/>
    </xf>
    <xf numFmtId="0" fontId="46" fillId="19" borderId="0" applyNumberFormat="0" applyBorder="0" applyAlignment="0" applyProtection="0">
      <alignment vertical="center"/>
    </xf>
    <xf numFmtId="0" fontId="27" fillId="20" borderId="0" applyNumberFormat="0" applyBorder="0" applyAlignment="0" applyProtection="0">
      <alignment vertical="center"/>
    </xf>
    <xf numFmtId="0" fontId="27" fillId="20" borderId="0" applyNumberFormat="0" applyBorder="0" applyAlignment="0" applyProtection="0">
      <alignment vertical="center"/>
    </xf>
    <xf numFmtId="0" fontId="27" fillId="20" borderId="0" applyNumberFormat="0" applyBorder="0" applyAlignment="0" applyProtection="0">
      <alignment vertical="center"/>
    </xf>
    <xf numFmtId="0" fontId="54" fillId="13" borderId="0" applyNumberFormat="0" applyBorder="0" applyAlignment="0" applyProtection="0">
      <alignment vertical="center"/>
    </xf>
    <xf numFmtId="0" fontId="72" fillId="0" borderId="0" applyProtection="0">
      <alignment vertical="center"/>
    </xf>
    <xf numFmtId="0" fontId="27" fillId="20" borderId="0" applyProtection="0">
      <alignment vertical="center"/>
    </xf>
    <xf numFmtId="0" fontId="27" fillId="20" borderId="0" applyProtection="0">
      <alignment vertical="center"/>
    </xf>
    <xf numFmtId="0" fontId="72" fillId="0" borderId="0" applyProtection="0">
      <alignment vertical="center"/>
    </xf>
    <xf numFmtId="0" fontId="27" fillId="20" borderId="0" applyProtection="0">
      <alignment vertical="center"/>
    </xf>
    <xf numFmtId="0" fontId="72" fillId="0" borderId="0" applyProtection="0">
      <alignment vertical="center"/>
    </xf>
    <xf numFmtId="0" fontId="27" fillId="20" borderId="0" applyNumberFormat="0" applyBorder="0" applyAlignment="0" applyProtection="0">
      <alignment vertical="center"/>
    </xf>
    <xf numFmtId="0" fontId="72" fillId="0" borderId="0" applyProtection="0">
      <alignment vertical="center"/>
    </xf>
    <xf numFmtId="0" fontId="27" fillId="20" borderId="0" applyNumberFormat="0" applyBorder="0" applyAlignment="0" applyProtection="0">
      <alignment vertical="center"/>
    </xf>
    <xf numFmtId="0" fontId="72" fillId="0" borderId="0">
      <alignment vertical="center"/>
    </xf>
    <xf numFmtId="0" fontId="27" fillId="26" borderId="0" applyNumberFormat="0" applyBorder="0" applyAlignment="0" applyProtection="0">
      <alignment vertical="center"/>
    </xf>
    <xf numFmtId="0" fontId="47" fillId="22" borderId="2">
      <alignment vertical="center"/>
      <protection locked="0"/>
    </xf>
    <xf numFmtId="0" fontId="27" fillId="26" borderId="0" applyProtection="0">
      <alignment vertical="center"/>
    </xf>
    <xf numFmtId="193" fontId="29" fillId="0" borderId="0" applyProtection="0">
      <alignment vertical="center"/>
    </xf>
    <xf numFmtId="15" fontId="72" fillId="0" borderId="0" applyProtection="0">
      <alignment vertical="center"/>
    </xf>
    <xf numFmtId="0" fontId="27" fillId="26" borderId="0" applyProtection="0">
      <alignment vertical="center"/>
    </xf>
    <xf numFmtId="0" fontId="27" fillId="26" borderId="0" applyProtection="0">
      <alignment vertical="center"/>
    </xf>
    <xf numFmtId="0" fontId="27" fillId="26" borderId="0" applyProtection="0">
      <alignment vertical="center"/>
    </xf>
    <xf numFmtId="0" fontId="54" fillId="13" borderId="0" applyNumberFormat="0" applyBorder="0" applyAlignment="0" applyProtection="0">
      <alignment vertical="center"/>
    </xf>
    <xf numFmtId="0" fontId="27" fillId="26" borderId="0" applyProtection="0">
      <alignment vertical="center"/>
    </xf>
    <xf numFmtId="0" fontId="27" fillId="26" borderId="0" applyProtection="0">
      <alignment vertical="center"/>
    </xf>
    <xf numFmtId="0" fontId="46" fillId="19" borderId="0" applyNumberFormat="0" applyBorder="0" applyAlignment="0" applyProtection="0">
      <alignment vertical="center"/>
    </xf>
    <xf numFmtId="0" fontId="27" fillId="26" borderId="0" applyProtection="0">
      <alignment vertical="center"/>
    </xf>
    <xf numFmtId="0" fontId="27" fillId="26" borderId="0" applyNumberFormat="0" applyBorder="0" applyAlignment="0" applyProtection="0">
      <alignment vertical="center"/>
    </xf>
    <xf numFmtId="0" fontId="27" fillId="26" borderId="0" applyNumberFormat="0" applyBorder="0" applyAlignment="0" applyProtection="0">
      <alignment vertical="center"/>
    </xf>
    <xf numFmtId="0" fontId="27" fillId="26" borderId="0" applyNumberFormat="0" applyBorder="0" applyAlignment="0" applyProtection="0">
      <alignment vertical="center"/>
    </xf>
    <xf numFmtId="0" fontId="27" fillId="33" borderId="0" applyNumberFormat="0" applyBorder="0" applyAlignment="0" applyProtection="0">
      <alignment vertical="center"/>
    </xf>
    <xf numFmtId="0" fontId="31" fillId="37" borderId="0" applyProtection="0">
      <alignment vertical="center"/>
    </xf>
    <xf numFmtId="0" fontId="27" fillId="33" borderId="0" applyNumberFormat="0" applyBorder="0" applyAlignment="0" applyProtection="0">
      <alignment vertical="center"/>
    </xf>
    <xf numFmtId="0" fontId="27" fillId="33" borderId="0" applyNumberFormat="0" applyBorder="0" applyAlignment="0" applyProtection="0">
      <alignment vertical="center"/>
    </xf>
    <xf numFmtId="0" fontId="27" fillId="33" borderId="0" applyNumberFormat="0" applyBorder="0" applyAlignment="0" applyProtection="0">
      <alignment vertical="center"/>
    </xf>
    <xf numFmtId="0" fontId="27" fillId="33" borderId="0" applyNumberFormat="0" applyBorder="0" applyAlignment="0" applyProtection="0">
      <alignment vertical="center"/>
    </xf>
    <xf numFmtId="0" fontId="37" fillId="25" borderId="0" applyProtection="0">
      <alignment vertical="center"/>
    </xf>
    <xf numFmtId="0" fontId="27" fillId="33" borderId="0" applyNumberFormat="0" applyBorder="0" applyAlignment="0" applyProtection="0">
      <alignment vertical="center"/>
    </xf>
    <xf numFmtId="0" fontId="27" fillId="24" borderId="0" applyProtection="0">
      <alignment vertical="center"/>
    </xf>
    <xf numFmtId="0" fontId="27" fillId="24" borderId="0" applyProtection="0">
      <alignment vertical="center"/>
    </xf>
    <xf numFmtId="0" fontId="27" fillId="24" borderId="0" applyProtection="0">
      <alignment vertical="center"/>
    </xf>
    <xf numFmtId="0" fontId="46" fillId="19" borderId="0" applyProtection="0">
      <alignment vertical="center"/>
    </xf>
    <xf numFmtId="0" fontId="27" fillId="24" borderId="0" applyProtection="0">
      <alignment vertical="center"/>
    </xf>
    <xf numFmtId="0" fontId="27" fillId="24" borderId="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0" fontId="27" fillId="24" borderId="0" applyNumberFormat="0" applyBorder="0" applyAlignment="0" applyProtection="0">
      <alignment vertical="center"/>
    </xf>
    <xf numFmtId="197" fontId="72" fillId="0" borderId="0" applyProtection="0">
      <alignment vertical="center"/>
    </xf>
    <xf numFmtId="0" fontId="27" fillId="20" borderId="0" applyNumberFormat="0" applyBorder="0" applyAlignment="0" applyProtection="0">
      <alignment vertical="center"/>
    </xf>
    <xf numFmtId="189" fontId="49" fillId="23" borderId="0" applyProtection="0">
      <alignment vertical="center"/>
    </xf>
    <xf numFmtId="0" fontId="27" fillId="20" borderId="0" applyProtection="0">
      <alignment vertical="center"/>
    </xf>
    <xf numFmtId="0" fontId="54" fillId="13" borderId="0" applyProtection="0">
      <alignment vertical="center"/>
    </xf>
    <xf numFmtId="0" fontId="46" fillId="19" borderId="0" applyProtection="0">
      <alignment vertical="center"/>
    </xf>
    <xf numFmtId="0" fontId="27" fillId="20" borderId="0" applyProtection="0">
      <alignment vertical="center"/>
    </xf>
    <xf numFmtId="0" fontId="54" fillId="13" borderId="0" applyProtection="0">
      <alignment vertical="center"/>
    </xf>
    <xf numFmtId="0" fontId="27" fillId="20" borderId="0" applyProtection="0">
      <alignment vertical="center"/>
    </xf>
    <xf numFmtId="0" fontId="54" fillId="13" borderId="0" applyProtection="0">
      <alignment vertical="center"/>
    </xf>
    <xf numFmtId="0" fontId="27" fillId="20" borderId="0" applyProtection="0">
      <alignment vertical="center"/>
    </xf>
    <xf numFmtId="0" fontId="27" fillId="20" borderId="0" applyProtection="0">
      <alignment vertical="center"/>
    </xf>
    <xf numFmtId="0" fontId="54" fillId="13" borderId="0" applyProtection="0">
      <alignment vertical="center"/>
    </xf>
    <xf numFmtId="0" fontId="54" fillId="13" borderId="0" applyProtection="0">
      <alignment vertical="center"/>
    </xf>
    <xf numFmtId="0" fontId="27" fillId="20" borderId="0" applyProtection="0">
      <alignment vertical="center"/>
    </xf>
    <xf numFmtId="0" fontId="54" fillId="13" borderId="0" applyProtection="0">
      <alignment vertical="center"/>
    </xf>
    <xf numFmtId="0" fontId="54" fillId="13" borderId="0" applyProtection="0">
      <alignment vertical="center"/>
    </xf>
    <xf numFmtId="0" fontId="27" fillId="20" borderId="0" applyProtection="0">
      <alignment vertical="center"/>
    </xf>
    <xf numFmtId="0" fontId="54" fillId="13" borderId="0" applyProtection="0">
      <alignment vertical="center"/>
    </xf>
    <xf numFmtId="0" fontId="46" fillId="19" borderId="0" applyProtection="0">
      <alignment vertical="center"/>
    </xf>
    <xf numFmtId="0" fontId="27" fillId="20" borderId="0" applyProtection="0">
      <alignment vertical="center"/>
    </xf>
    <xf numFmtId="0" fontId="54" fillId="13" borderId="0" applyProtection="0">
      <alignment vertical="center"/>
    </xf>
    <xf numFmtId="0" fontId="27" fillId="20" borderId="0" applyNumberFormat="0" applyBorder="0" applyAlignment="0" applyProtection="0">
      <alignment vertical="center"/>
    </xf>
    <xf numFmtId="0" fontId="54" fillId="13" borderId="0" applyNumberFormat="0" applyBorder="0" applyAlignment="0" applyProtection="0">
      <alignment vertical="center"/>
    </xf>
    <xf numFmtId="0" fontId="27" fillId="20" borderId="0" applyNumberFormat="0" applyBorder="0" applyAlignment="0" applyProtection="0">
      <alignment vertical="center"/>
    </xf>
    <xf numFmtId="0" fontId="54" fillId="13" borderId="0" applyNumberFormat="0" applyBorder="0" applyAlignment="0" applyProtection="0">
      <alignment vertical="center"/>
    </xf>
    <xf numFmtId="0" fontId="72" fillId="18" borderId="20" applyProtection="0">
      <alignment vertical="center"/>
    </xf>
    <xf numFmtId="0" fontId="27" fillId="20" borderId="0" applyNumberFormat="0" applyBorder="0" applyAlignment="0" applyProtection="0">
      <alignment vertical="center"/>
    </xf>
    <xf numFmtId="0" fontId="54" fillId="13" borderId="0" applyNumberFormat="0" applyBorder="0" applyAlignment="0" applyProtection="0">
      <alignment vertical="center"/>
    </xf>
    <xf numFmtId="0" fontId="72" fillId="18" borderId="20" applyProtection="0">
      <alignment vertical="center"/>
    </xf>
    <xf numFmtId="0" fontId="27" fillId="20" borderId="0" applyNumberFormat="0" applyBorder="0" applyAlignment="0" applyProtection="0">
      <alignment vertical="center"/>
    </xf>
    <xf numFmtId="0" fontId="54" fillId="13" borderId="0" applyNumberFormat="0" applyBorder="0" applyAlignment="0" applyProtection="0">
      <alignment vertical="center"/>
    </xf>
    <xf numFmtId="0" fontId="72" fillId="18" borderId="20" applyProtection="0">
      <alignment vertical="center"/>
    </xf>
    <xf numFmtId="0" fontId="27" fillId="6" borderId="0" applyNumberFormat="0" applyBorder="0" applyAlignment="0" applyProtection="0">
      <alignment vertical="center"/>
    </xf>
    <xf numFmtId="0" fontId="27" fillId="6" borderId="0" applyProtection="0">
      <alignment vertical="center"/>
    </xf>
    <xf numFmtId="0" fontId="27" fillId="6" borderId="0" applyProtection="0">
      <alignment vertical="center"/>
    </xf>
    <xf numFmtId="0" fontId="27" fillId="6" borderId="0" applyProtection="0">
      <alignment vertical="center"/>
    </xf>
    <xf numFmtId="0" fontId="72" fillId="0" borderId="0">
      <alignment vertical="center"/>
    </xf>
    <xf numFmtId="0" fontId="27" fillId="6" borderId="0" applyProtection="0">
      <alignment vertical="center"/>
    </xf>
    <xf numFmtId="0" fontId="43" fillId="19" borderId="0" applyNumberFormat="0" applyBorder="0" applyAlignment="0" applyProtection="0">
      <alignment vertical="center"/>
    </xf>
    <xf numFmtId="0" fontId="27" fillId="6" borderId="0" applyProtection="0">
      <alignment vertical="center"/>
    </xf>
    <xf numFmtId="0" fontId="27" fillId="6" borderId="0" applyProtection="0">
      <alignment vertical="center"/>
    </xf>
    <xf numFmtId="0" fontId="27" fillId="6" borderId="0" applyProtection="0">
      <alignment vertical="center"/>
    </xf>
    <xf numFmtId="0" fontId="27" fillId="6" borderId="0" applyProtection="0">
      <alignment vertical="center"/>
    </xf>
    <xf numFmtId="0" fontId="31" fillId="14" borderId="0" applyProtection="0">
      <alignment vertical="center"/>
    </xf>
    <xf numFmtId="0" fontId="27" fillId="6" borderId="0" applyNumberFormat="0" applyBorder="0" applyAlignment="0" applyProtection="0">
      <alignment vertical="center"/>
    </xf>
    <xf numFmtId="0" fontId="31" fillId="14" borderId="0" applyProtection="0">
      <alignment vertical="center"/>
    </xf>
    <xf numFmtId="0" fontId="27" fillId="6" borderId="0" applyNumberFormat="0" applyBorder="0" applyAlignment="0" applyProtection="0">
      <alignment vertical="center"/>
    </xf>
    <xf numFmtId="0" fontId="31" fillId="14" borderId="0" applyProtection="0">
      <alignment vertical="center"/>
    </xf>
    <xf numFmtId="0" fontId="27" fillId="6" borderId="0" applyNumberFormat="0" applyBorder="0" applyAlignment="0" applyProtection="0">
      <alignment vertical="center"/>
    </xf>
    <xf numFmtId="0" fontId="54" fillId="13" borderId="0" applyNumberFormat="0" applyBorder="0" applyAlignment="0" applyProtection="0">
      <alignment vertical="center"/>
    </xf>
    <xf numFmtId="0" fontId="27" fillId="6" borderId="0" applyNumberFormat="0" applyBorder="0" applyAlignment="0" applyProtection="0">
      <alignment vertical="center"/>
    </xf>
    <xf numFmtId="0" fontId="31" fillId="40" borderId="0" applyProtection="0">
      <alignment vertical="center"/>
    </xf>
    <xf numFmtId="0" fontId="37" fillId="25" borderId="0" applyProtection="0">
      <alignment vertical="center"/>
    </xf>
    <xf numFmtId="0" fontId="43" fillId="19" borderId="0" applyNumberFormat="0" applyBorder="0" applyAlignment="0" applyProtection="0">
      <alignment vertical="center"/>
    </xf>
    <xf numFmtId="0" fontId="31" fillId="40" borderId="0" applyProtection="0">
      <alignment vertical="center"/>
    </xf>
    <xf numFmtId="0" fontId="37" fillId="25" borderId="0" applyProtection="0">
      <alignment vertical="center"/>
    </xf>
    <xf numFmtId="0" fontId="47" fillId="22" borderId="2">
      <alignment vertical="center"/>
      <protection locked="0"/>
    </xf>
    <xf numFmtId="0" fontId="31" fillId="40" borderId="0" applyProtection="0">
      <alignment vertical="center"/>
    </xf>
    <xf numFmtId="0" fontId="31" fillId="40" borderId="0" applyProtection="0">
      <alignment vertical="center"/>
    </xf>
    <xf numFmtId="0" fontId="31" fillId="40" borderId="0" applyProtection="0">
      <alignment vertical="center"/>
    </xf>
    <xf numFmtId="0" fontId="31" fillId="40" borderId="0" applyProtection="0">
      <alignment vertical="center"/>
    </xf>
    <xf numFmtId="0" fontId="31" fillId="40" borderId="0" applyProtection="0">
      <alignment vertical="center"/>
    </xf>
    <xf numFmtId="0" fontId="31" fillId="40" borderId="0" applyProtection="0">
      <alignment vertical="center"/>
    </xf>
    <xf numFmtId="0" fontId="31" fillId="40" borderId="0" applyNumberFormat="0" applyBorder="0" applyAlignment="0" applyProtection="0">
      <alignment vertical="center"/>
    </xf>
    <xf numFmtId="0" fontId="31" fillId="40" borderId="0" applyNumberFormat="0" applyBorder="0" applyAlignment="0" applyProtection="0">
      <alignment vertical="center"/>
    </xf>
    <xf numFmtId="0" fontId="31" fillId="40" borderId="0" applyNumberFormat="0" applyBorder="0" applyAlignment="0" applyProtection="0">
      <alignment vertical="center"/>
    </xf>
    <xf numFmtId="0" fontId="31" fillId="40" borderId="0" applyNumberFormat="0" applyBorder="0" applyAlignment="0" applyProtection="0">
      <alignment vertical="center"/>
    </xf>
    <xf numFmtId="0" fontId="31" fillId="40" borderId="0" applyNumberFormat="0" applyBorder="0" applyAlignment="0" applyProtection="0">
      <alignment vertical="center"/>
    </xf>
    <xf numFmtId="0" fontId="31" fillId="26" borderId="0" applyProtection="0">
      <alignment vertical="center"/>
    </xf>
    <xf numFmtId="0" fontId="31" fillId="26" borderId="0" applyProtection="0">
      <alignment vertical="center"/>
    </xf>
    <xf numFmtId="0" fontId="31" fillId="26" borderId="0" applyProtection="0">
      <alignment vertical="center"/>
    </xf>
    <xf numFmtId="0" fontId="54" fillId="13" borderId="0" applyNumberFormat="0" applyBorder="0" applyAlignment="0" applyProtection="0">
      <alignment vertical="center"/>
    </xf>
    <xf numFmtId="0" fontId="31" fillId="26" borderId="0" applyProtection="0">
      <alignment vertical="center"/>
    </xf>
    <xf numFmtId="0" fontId="31" fillId="26" borderId="0" applyProtection="0">
      <alignment vertical="center"/>
    </xf>
    <xf numFmtId="0" fontId="31" fillId="26" borderId="0" applyProtection="0">
      <alignment vertical="center"/>
    </xf>
    <xf numFmtId="0" fontId="33" fillId="13" borderId="0" applyNumberFormat="0" applyBorder="0" applyAlignment="0" applyProtection="0">
      <alignment vertical="center"/>
    </xf>
    <xf numFmtId="0" fontId="31" fillId="26" borderId="0" applyProtection="0">
      <alignment vertical="center"/>
    </xf>
    <xf numFmtId="0" fontId="54" fillId="13" borderId="0" applyNumberFormat="0" applyBorder="0" applyAlignment="0" applyProtection="0">
      <alignment vertical="center"/>
    </xf>
    <xf numFmtId="0" fontId="31" fillId="26" borderId="0" applyNumberFormat="0" applyBorder="0" applyAlignment="0" applyProtection="0">
      <alignment vertical="center"/>
    </xf>
    <xf numFmtId="0" fontId="31" fillId="26" borderId="0" applyNumberFormat="0" applyBorder="0" applyAlignment="0" applyProtection="0">
      <alignment vertical="center"/>
    </xf>
    <xf numFmtId="0" fontId="31" fillId="26" borderId="0" applyNumberFormat="0" applyBorder="0" applyAlignment="0" applyProtection="0">
      <alignment vertical="center"/>
    </xf>
    <xf numFmtId="0" fontId="31" fillId="26" borderId="0" applyNumberFormat="0" applyBorder="0" applyAlignment="0" applyProtection="0">
      <alignment vertical="center"/>
    </xf>
    <xf numFmtId="0" fontId="31" fillId="26" borderId="0" applyNumberFormat="0" applyBorder="0" applyAlignment="0" applyProtection="0">
      <alignment vertical="center"/>
    </xf>
    <xf numFmtId="0" fontId="31" fillId="33" borderId="0" applyProtection="0">
      <alignment vertical="center"/>
    </xf>
    <xf numFmtId="0" fontId="72" fillId="0" borderId="0" applyNumberFormat="0" applyFont="0" applyFill="0" applyBorder="0" applyAlignment="0" applyProtection="0">
      <alignment horizontal="left" vertical="center"/>
    </xf>
    <xf numFmtId="0" fontId="31" fillId="33" borderId="0" applyProtection="0">
      <alignment vertical="center"/>
    </xf>
    <xf numFmtId="0" fontId="31" fillId="33" borderId="0" applyProtection="0">
      <alignment vertical="center"/>
    </xf>
    <xf numFmtId="0" fontId="31" fillId="33" borderId="0" applyProtection="0">
      <alignment vertical="center"/>
    </xf>
    <xf numFmtId="0" fontId="31" fillId="33" borderId="0" applyProtection="0">
      <alignment vertical="center"/>
    </xf>
    <xf numFmtId="0" fontId="31" fillId="33" borderId="0" applyProtection="0">
      <alignment vertical="center"/>
    </xf>
    <xf numFmtId="0" fontId="31" fillId="33" borderId="0" applyProtection="0">
      <alignment vertical="center"/>
    </xf>
    <xf numFmtId="0" fontId="54" fillId="13" borderId="0" applyProtection="0">
      <alignment vertical="center"/>
    </xf>
    <xf numFmtId="0" fontId="31" fillId="33" borderId="0" applyProtection="0">
      <alignment vertical="center"/>
    </xf>
    <xf numFmtId="0" fontId="31" fillId="33" borderId="0" applyNumberFormat="0" applyBorder="0" applyAlignment="0" applyProtection="0">
      <alignment vertical="center"/>
    </xf>
    <xf numFmtId="0" fontId="31" fillId="33" borderId="0" applyNumberFormat="0" applyBorder="0" applyAlignment="0" applyProtection="0">
      <alignment vertical="center"/>
    </xf>
    <xf numFmtId="0" fontId="47" fillId="22" borderId="2">
      <alignment vertical="center"/>
      <protection locked="0"/>
    </xf>
    <xf numFmtId="0" fontId="31" fillId="33" borderId="0" applyNumberFormat="0" applyBorder="0" applyAlignment="0" applyProtection="0">
      <alignment vertical="center"/>
    </xf>
    <xf numFmtId="0" fontId="47" fillId="22" borderId="2">
      <alignment vertical="center"/>
      <protection locked="0"/>
    </xf>
    <xf numFmtId="0" fontId="31" fillId="33" borderId="0" applyNumberFormat="0" applyBorder="0" applyAlignment="0" applyProtection="0">
      <alignment vertical="center"/>
    </xf>
    <xf numFmtId="0" fontId="47" fillId="22" borderId="2">
      <alignment vertical="center"/>
      <protection locked="0"/>
    </xf>
    <xf numFmtId="0" fontId="31" fillId="33" borderId="0" applyNumberFormat="0" applyBorder="0" applyAlignment="0" applyProtection="0">
      <alignment vertical="center"/>
    </xf>
    <xf numFmtId="0" fontId="31" fillId="14" borderId="0" applyProtection="0">
      <alignment vertical="center"/>
    </xf>
    <xf numFmtId="0" fontId="31" fillId="14" borderId="0" applyProtection="0">
      <alignment vertical="center"/>
    </xf>
    <xf numFmtId="0" fontId="31" fillId="14" borderId="0" applyProtection="0">
      <alignment vertical="center"/>
    </xf>
    <xf numFmtId="0" fontId="31" fillId="14" borderId="0" applyProtection="0">
      <alignment vertical="center"/>
    </xf>
    <xf numFmtId="0" fontId="31" fillId="14" borderId="0" applyProtection="0">
      <alignment vertical="center"/>
    </xf>
    <xf numFmtId="0" fontId="31" fillId="39" borderId="0" applyNumberFormat="0" applyBorder="0" applyAlignment="0" applyProtection="0">
      <alignment vertical="center"/>
    </xf>
    <xf numFmtId="0" fontId="31" fillId="39" borderId="0" applyNumberFormat="0" applyBorder="0" applyAlignment="0" applyProtection="0">
      <alignment vertical="center"/>
    </xf>
    <xf numFmtId="0" fontId="31" fillId="39" borderId="0" applyNumberFormat="0" applyBorder="0" applyAlignment="0" applyProtection="0">
      <alignment vertical="center"/>
    </xf>
    <xf numFmtId="0" fontId="54" fillId="13" borderId="0" applyProtection="0">
      <alignment vertical="center"/>
    </xf>
    <xf numFmtId="0" fontId="31" fillId="39" borderId="0" applyNumberFormat="0" applyBorder="0" applyAlignment="0" applyProtection="0">
      <alignment vertical="center"/>
    </xf>
    <xf numFmtId="0" fontId="54" fillId="13" borderId="0" applyProtection="0">
      <alignment vertical="center"/>
    </xf>
    <xf numFmtId="0" fontId="31" fillId="39" borderId="0" applyNumberFormat="0" applyBorder="0" applyAlignment="0" applyProtection="0">
      <alignment vertical="center"/>
    </xf>
    <xf numFmtId="0" fontId="51" fillId="8" borderId="0" applyProtection="0">
      <alignment vertical="center"/>
    </xf>
    <xf numFmtId="0" fontId="54" fillId="13" borderId="0" applyProtection="0">
      <alignment vertical="center"/>
    </xf>
    <xf numFmtId="0" fontId="31" fillId="17" borderId="0" applyProtection="0">
      <alignment vertical="center"/>
    </xf>
    <xf numFmtId="0" fontId="31" fillId="17" borderId="0" applyProtection="0">
      <alignment vertical="center"/>
    </xf>
    <xf numFmtId="0" fontId="31" fillId="17" borderId="0" applyProtection="0">
      <alignment vertical="center"/>
    </xf>
    <xf numFmtId="0" fontId="31" fillId="17" borderId="0" applyProtection="0">
      <alignment vertical="center"/>
    </xf>
    <xf numFmtId="0" fontId="47" fillId="22" borderId="2">
      <alignment vertical="center"/>
      <protection locked="0"/>
    </xf>
    <xf numFmtId="0" fontId="31" fillId="17" borderId="0" applyProtection="0">
      <alignment vertical="center"/>
    </xf>
    <xf numFmtId="0" fontId="31" fillId="17" borderId="0" applyProtection="0">
      <alignment vertical="center"/>
    </xf>
    <xf numFmtId="0" fontId="43" fillId="19" borderId="0" applyNumberFormat="0" applyBorder="0" applyAlignment="0" applyProtection="0">
      <alignment vertical="center"/>
    </xf>
    <xf numFmtId="0" fontId="31" fillId="17" borderId="0" applyProtection="0">
      <alignment vertical="center"/>
    </xf>
    <xf numFmtId="0" fontId="31" fillId="17" borderId="0" applyProtection="0">
      <alignment vertical="center"/>
    </xf>
    <xf numFmtId="0" fontId="31" fillId="17" borderId="0" applyNumberFormat="0" applyBorder="0" applyAlignment="0" applyProtection="0">
      <alignment vertical="center"/>
    </xf>
    <xf numFmtId="0" fontId="31" fillId="17" borderId="0" applyNumberFormat="0" applyBorder="0" applyAlignment="0" applyProtection="0">
      <alignment vertical="center"/>
    </xf>
    <xf numFmtId="0" fontId="31" fillId="17" borderId="0" applyNumberFormat="0" applyBorder="0" applyAlignment="0" applyProtection="0">
      <alignment vertical="center"/>
    </xf>
    <xf numFmtId="0" fontId="31" fillId="17" borderId="0" applyNumberFormat="0" applyBorder="0" applyAlignment="0" applyProtection="0">
      <alignment vertical="center"/>
    </xf>
    <xf numFmtId="0" fontId="31" fillId="17" borderId="0" applyNumberFormat="0" applyBorder="0" applyAlignment="0" applyProtection="0">
      <alignment vertical="center"/>
    </xf>
    <xf numFmtId="0" fontId="31" fillId="9" borderId="0" applyProtection="0">
      <alignment vertical="center"/>
    </xf>
    <xf numFmtId="0" fontId="43" fillId="19" borderId="0" applyProtection="0">
      <alignment vertical="center"/>
    </xf>
    <xf numFmtId="0" fontId="31" fillId="9" borderId="0" applyProtection="0">
      <alignment vertical="center"/>
    </xf>
    <xf numFmtId="0" fontId="31" fillId="9" borderId="0" applyProtection="0">
      <alignment vertical="center"/>
    </xf>
    <xf numFmtId="0" fontId="31" fillId="9" borderId="0" applyProtection="0">
      <alignment vertical="center"/>
    </xf>
    <xf numFmtId="0" fontId="31" fillId="9" borderId="0" applyProtection="0">
      <alignment vertical="center"/>
    </xf>
    <xf numFmtId="0" fontId="31" fillId="9" borderId="0" applyProtection="0">
      <alignment vertical="center"/>
    </xf>
    <xf numFmtId="0" fontId="31" fillId="9" borderId="0" applyProtection="0">
      <alignment vertical="center"/>
    </xf>
    <xf numFmtId="0" fontId="31" fillId="9" borderId="0" applyProtection="0">
      <alignment vertical="center"/>
    </xf>
    <xf numFmtId="0" fontId="31" fillId="9" borderId="0" applyNumberFormat="0" applyBorder="0" applyAlignment="0" applyProtection="0">
      <alignment vertical="center"/>
    </xf>
    <xf numFmtId="0" fontId="31" fillId="9" borderId="0" applyNumberFormat="0" applyBorder="0" applyAlignment="0" applyProtection="0">
      <alignment vertical="center"/>
    </xf>
    <xf numFmtId="0" fontId="31" fillId="9" borderId="0" applyNumberFormat="0" applyBorder="0" applyAlignment="0" applyProtection="0">
      <alignment vertical="center"/>
    </xf>
    <xf numFmtId="0" fontId="31" fillId="9" borderId="0" applyNumberFormat="0" applyBorder="0" applyAlignment="0" applyProtection="0">
      <alignment vertical="center"/>
    </xf>
    <xf numFmtId="0" fontId="31" fillId="9" borderId="0" applyNumberFormat="0" applyBorder="0" applyAlignment="0" applyProtection="0">
      <alignment vertical="center"/>
    </xf>
    <xf numFmtId="0" fontId="38" fillId="0" borderId="0">
      <alignment vertical="center"/>
      <protection locked="0"/>
    </xf>
    <xf numFmtId="0" fontId="46" fillId="19" borderId="0" applyNumberFormat="0" applyBorder="0" applyAlignment="0" applyProtection="0">
      <alignment vertical="center"/>
    </xf>
    <xf numFmtId="0" fontId="38" fillId="0" borderId="0">
      <alignment vertical="center"/>
      <protection locked="0"/>
    </xf>
    <xf numFmtId="0" fontId="38" fillId="0" borderId="0">
      <alignment vertical="center"/>
      <protection locked="0"/>
    </xf>
    <xf numFmtId="0" fontId="38" fillId="0" borderId="0">
      <alignment vertical="center"/>
      <protection locked="0"/>
    </xf>
    <xf numFmtId="0" fontId="51" fillId="18" borderId="0" applyProtection="0">
      <alignment vertical="center"/>
    </xf>
    <xf numFmtId="0" fontId="72" fillId="0" borderId="0">
      <alignment vertical="center"/>
    </xf>
    <xf numFmtId="0" fontId="38" fillId="0" borderId="0">
      <alignment vertical="center"/>
      <protection locked="0"/>
    </xf>
    <xf numFmtId="0" fontId="44" fillId="0" borderId="7" applyProtection="0">
      <alignment horizontal="left" vertical="center"/>
    </xf>
    <xf numFmtId="0" fontId="47" fillId="22" borderId="2">
      <alignment vertical="center"/>
      <protection locked="0"/>
    </xf>
    <xf numFmtId="0" fontId="38" fillId="0" borderId="0">
      <alignment vertical="center"/>
      <protection locked="0"/>
    </xf>
    <xf numFmtId="0" fontId="47" fillId="22" borderId="2">
      <alignment vertical="center"/>
      <protection locked="0"/>
    </xf>
    <xf numFmtId="0" fontId="37" fillId="25" borderId="0" applyProtection="0">
      <alignment vertical="center"/>
    </xf>
    <xf numFmtId="0" fontId="72" fillId="0" borderId="0">
      <alignment vertical="center"/>
    </xf>
    <xf numFmtId="0" fontId="51" fillId="32" borderId="0" applyProtection="0">
      <alignment vertical="center"/>
    </xf>
    <xf numFmtId="0" fontId="31" fillId="29" borderId="0" applyProtection="0">
      <alignment vertical="center"/>
    </xf>
    <xf numFmtId="0" fontId="51" fillId="32" borderId="0" applyProtection="0">
      <alignment vertical="center"/>
    </xf>
    <xf numFmtId="0" fontId="37" fillId="20" borderId="0" applyProtection="0">
      <alignment vertical="center"/>
    </xf>
    <xf numFmtId="0" fontId="31" fillId="29" borderId="0" applyProtection="0">
      <alignment vertical="center"/>
    </xf>
    <xf numFmtId="0" fontId="51" fillId="32" borderId="0" applyProtection="0">
      <alignment vertical="center"/>
    </xf>
    <xf numFmtId="0" fontId="51" fillId="32" borderId="0" applyProtection="0">
      <alignment vertical="center"/>
    </xf>
    <xf numFmtId="0" fontId="37" fillId="2" borderId="0" applyNumberFormat="0" applyBorder="0" applyAlignment="0" applyProtection="0">
      <alignment vertical="center"/>
    </xf>
    <xf numFmtId="0" fontId="51" fillId="32" borderId="0" applyProtection="0">
      <alignment vertical="center"/>
    </xf>
    <xf numFmtId="0" fontId="37" fillId="20" borderId="0" applyNumberFormat="0" applyBorder="0" applyAlignment="0" applyProtection="0">
      <alignment vertical="center"/>
    </xf>
    <xf numFmtId="0" fontId="51" fillId="32" borderId="0" applyProtection="0">
      <alignment vertical="center"/>
    </xf>
    <xf numFmtId="0" fontId="37" fillId="20" borderId="0" applyNumberFormat="0" applyBorder="0" applyAlignment="0" applyProtection="0">
      <alignment vertical="center"/>
    </xf>
    <xf numFmtId="0" fontId="51" fillId="32" borderId="0" applyNumberFormat="0" applyBorder="0" applyAlignment="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46" fillId="19" borderId="0" applyNumberFormat="0" applyBorder="0" applyAlignment="0" applyProtection="0">
      <alignment vertical="center"/>
    </xf>
    <xf numFmtId="0" fontId="51" fillId="32" borderId="0" applyProtection="0">
      <alignment vertical="center"/>
    </xf>
    <xf numFmtId="0" fontId="54" fillId="13" borderId="0" applyProtection="0">
      <alignment vertical="center"/>
    </xf>
    <xf numFmtId="0" fontId="51" fillId="32" borderId="0" applyProtection="0">
      <alignment vertical="center"/>
    </xf>
    <xf numFmtId="0" fontId="54" fillId="13" borderId="0" applyProtection="0">
      <alignment vertical="center"/>
    </xf>
    <xf numFmtId="0" fontId="51" fillId="32" borderId="0" applyProtection="0">
      <alignment vertical="center"/>
    </xf>
    <xf numFmtId="0" fontId="51" fillId="32" borderId="0" applyProtection="0">
      <alignment vertical="center"/>
    </xf>
    <xf numFmtId="0" fontId="51" fillId="32" borderId="0" applyNumberFormat="0" applyBorder="0" applyAlignment="0" applyProtection="0">
      <alignment vertical="center"/>
    </xf>
    <xf numFmtId="0" fontId="61" fillId="0" borderId="5" applyProtection="0">
      <alignment horizontal="center" vertical="center"/>
    </xf>
    <xf numFmtId="0" fontId="46" fillId="19" borderId="0" applyNumberFormat="0" applyBorder="0" applyAlignment="0" applyProtection="0">
      <alignment vertical="center"/>
    </xf>
    <xf numFmtId="0" fontId="51" fillId="32" borderId="0" applyNumberFormat="0" applyBorder="0" applyAlignment="0" applyProtection="0">
      <alignment vertical="center"/>
    </xf>
    <xf numFmtId="0" fontId="61" fillId="0" borderId="5" applyProtection="0">
      <alignment horizontal="center" vertical="center"/>
    </xf>
    <xf numFmtId="0" fontId="51" fillId="32" borderId="0" applyNumberFormat="0" applyBorder="0" applyAlignment="0" applyProtection="0">
      <alignment vertical="center"/>
    </xf>
    <xf numFmtId="0" fontId="61" fillId="0" borderId="5" applyProtection="0">
      <alignment horizontal="center" vertical="center"/>
    </xf>
    <xf numFmtId="0" fontId="51" fillId="32" borderId="0" applyNumberFormat="0" applyBorder="0" applyAlignment="0" applyProtection="0">
      <alignment vertical="center"/>
    </xf>
    <xf numFmtId="0" fontId="51" fillId="32" borderId="0" applyNumberFormat="0" applyBorder="0" applyAlignment="0" applyProtection="0">
      <alignment vertical="center"/>
    </xf>
    <xf numFmtId="0" fontId="37" fillId="20" borderId="0" applyProtection="0">
      <alignment vertical="center"/>
    </xf>
    <xf numFmtId="0" fontId="37" fillId="20" borderId="0" applyProtection="0">
      <alignment vertical="center"/>
    </xf>
    <xf numFmtId="0" fontId="37" fillId="20" borderId="0" applyProtection="0">
      <alignment vertical="center"/>
    </xf>
    <xf numFmtId="0" fontId="46" fillId="19" borderId="0" applyNumberFormat="0" applyBorder="0" applyAlignment="0" applyProtection="0">
      <alignment vertical="center"/>
    </xf>
    <xf numFmtId="0" fontId="37" fillId="20" borderId="0" applyProtection="0">
      <alignment vertical="center"/>
    </xf>
    <xf numFmtId="0" fontId="37" fillId="31" borderId="0" applyProtection="0">
      <alignment vertical="center"/>
    </xf>
    <xf numFmtId="0" fontId="37" fillId="20" borderId="0" applyProtection="0">
      <alignment vertical="center"/>
    </xf>
    <xf numFmtId="9" fontId="72" fillId="0" borderId="0" applyFont="0" applyFill="0" applyBorder="0" applyAlignment="0" applyProtection="0">
      <alignment vertical="center"/>
    </xf>
    <xf numFmtId="0" fontId="37" fillId="20" borderId="0" applyProtection="0">
      <alignment vertical="center"/>
    </xf>
    <xf numFmtId="0" fontId="37" fillId="20" borderId="0" applyProtection="0">
      <alignment vertical="center"/>
    </xf>
    <xf numFmtId="0" fontId="37" fillId="20" borderId="0" applyProtection="0">
      <alignment vertical="center"/>
    </xf>
    <xf numFmtId="0" fontId="37" fillId="20" borderId="0" applyProtection="0">
      <alignment vertical="center"/>
    </xf>
    <xf numFmtId="0" fontId="37" fillId="20" borderId="0" applyNumberFormat="0" applyBorder="0" applyAlignment="0" applyProtection="0">
      <alignment vertical="center"/>
    </xf>
    <xf numFmtId="0" fontId="37" fillId="20" borderId="0" applyNumberFormat="0" applyBorder="0" applyAlignment="0" applyProtection="0">
      <alignment vertical="center"/>
    </xf>
    <xf numFmtId="0" fontId="37" fillId="20" borderId="0" applyNumberFormat="0" applyBorder="0" applyAlignment="0" applyProtection="0">
      <alignment vertical="center"/>
    </xf>
    <xf numFmtId="0" fontId="37" fillId="20" borderId="0" applyNumberFormat="0" applyBorder="0" applyAlignment="0" applyProtection="0">
      <alignment vertical="center"/>
    </xf>
    <xf numFmtId="0" fontId="37" fillId="20" borderId="0" applyNumberFormat="0" applyBorder="0" applyAlignment="0" applyProtection="0">
      <alignment vertical="center"/>
    </xf>
    <xf numFmtId="0" fontId="37" fillId="25" borderId="0" applyProtection="0">
      <alignment vertical="center"/>
    </xf>
    <xf numFmtId="15" fontId="41" fillId="0" borderId="0" applyProtection="0">
      <alignment vertical="center"/>
    </xf>
    <xf numFmtId="0" fontId="37" fillId="25" borderId="0" applyProtection="0">
      <alignment vertical="center"/>
    </xf>
    <xf numFmtId="178" fontId="72" fillId="0" borderId="0" applyFont="0" applyFill="0" applyBorder="0" applyAlignment="0" applyProtection="0">
      <alignment vertical="center"/>
    </xf>
    <xf numFmtId="0" fontId="72" fillId="0" borderId="0">
      <alignment vertical="center"/>
    </xf>
    <xf numFmtId="0" fontId="37" fillId="25" borderId="0" applyProtection="0">
      <alignment vertical="center"/>
    </xf>
    <xf numFmtId="0" fontId="37" fillId="25" borderId="0" applyProtection="0">
      <alignment vertical="center"/>
    </xf>
    <xf numFmtId="0" fontId="37" fillId="25" borderId="0" applyProtection="0">
      <alignment vertical="center"/>
    </xf>
    <xf numFmtId="0" fontId="37" fillId="25" borderId="0" applyProtection="0">
      <alignment vertical="center"/>
    </xf>
    <xf numFmtId="0" fontId="37" fillId="25" borderId="0" applyProtection="0">
      <alignment vertical="center"/>
    </xf>
    <xf numFmtId="15" fontId="41" fillId="0" borderId="0" applyProtection="0">
      <alignment vertical="center"/>
    </xf>
    <xf numFmtId="0" fontId="33" fillId="13" borderId="0" applyNumberFormat="0" applyBorder="0" applyAlignment="0" applyProtection="0">
      <alignment vertical="center"/>
    </xf>
    <xf numFmtId="0" fontId="37" fillId="25" borderId="0" applyProtection="0">
      <alignment vertical="center"/>
    </xf>
    <xf numFmtId="0" fontId="37" fillId="25" borderId="0" applyNumberFormat="0" applyBorder="0" applyAlignment="0" applyProtection="0">
      <alignment vertical="center"/>
    </xf>
    <xf numFmtId="0" fontId="37" fillId="25" borderId="0" applyNumberFormat="0" applyBorder="0" applyAlignment="0" applyProtection="0">
      <alignment vertical="center"/>
    </xf>
    <xf numFmtId="0" fontId="37" fillId="25" borderId="0" applyNumberFormat="0" applyBorder="0" applyAlignment="0" applyProtection="0">
      <alignment vertical="center"/>
    </xf>
    <xf numFmtId="0" fontId="37" fillId="25" borderId="0" applyNumberFormat="0" applyBorder="0" applyAlignment="0" applyProtection="0">
      <alignment vertical="center"/>
    </xf>
    <xf numFmtId="0" fontId="37" fillId="25" borderId="0" applyNumberFormat="0" applyBorder="0" applyAlignment="0" applyProtection="0">
      <alignment vertical="center"/>
    </xf>
    <xf numFmtId="0" fontId="37" fillId="38" borderId="0" applyProtection="0">
      <alignment vertical="center"/>
    </xf>
    <xf numFmtId="0" fontId="72" fillId="0" borderId="0">
      <alignment vertical="center"/>
    </xf>
    <xf numFmtId="0" fontId="51" fillId="18" borderId="0" applyProtection="0">
      <alignment vertical="center"/>
    </xf>
    <xf numFmtId="0" fontId="72" fillId="0" borderId="0" applyProtection="0">
      <alignment vertical="center"/>
    </xf>
    <xf numFmtId="0" fontId="51" fillId="18" borderId="0" applyProtection="0">
      <alignment vertical="center"/>
    </xf>
    <xf numFmtId="0" fontId="51" fillId="18" borderId="0" applyProtection="0">
      <alignment vertical="center"/>
    </xf>
    <xf numFmtId="0" fontId="51" fillId="18" borderId="0" applyProtection="0">
      <alignment vertical="center"/>
    </xf>
    <xf numFmtId="0" fontId="51" fillId="18" borderId="0" applyProtection="0">
      <alignment vertical="center"/>
    </xf>
    <xf numFmtId="0" fontId="51" fillId="18" borderId="0" applyProtection="0">
      <alignment vertical="center"/>
    </xf>
    <xf numFmtId="0" fontId="46" fillId="19" borderId="0" applyNumberFormat="0" applyBorder="0" applyAlignment="0" applyProtection="0">
      <alignment vertical="center"/>
    </xf>
    <xf numFmtId="0" fontId="51" fillId="18" borderId="0" applyProtection="0">
      <alignment vertical="center"/>
    </xf>
    <xf numFmtId="0" fontId="51" fillId="18" borderId="0" applyProtection="0">
      <alignment vertical="center"/>
    </xf>
    <xf numFmtId="0" fontId="51" fillId="18" borderId="0" applyProtection="0">
      <alignment vertical="center"/>
    </xf>
    <xf numFmtId="0" fontId="51" fillId="18" borderId="0" applyNumberFormat="0" applyBorder="0" applyAlignment="0" applyProtection="0">
      <alignment vertical="center"/>
    </xf>
    <xf numFmtId="0" fontId="51" fillId="18" borderId="0" applyNumberFormat="0" applyBorder="0" applyAlignment="0" applyProtection="0">
      <alignment vertical="center"/>
    </xf>
    <xf numFmtId="0" fontId="51" fillId="18" borderId="0" applyNumberFormat="0" applyBorder="0" applyAlignment="0" applyProtection="0">
      <alignment vertical="center"/>
    </xf>
    <xf numFmtId="0" fontId="51" fillId="18" borderId="0" applyNumberFormat="0" applyBorder="0" applyAlignment="0" applyProtection="0">
      <alignment vertical="center"/>
    </xf>
    <xf numFmtId="0" fontId="51" fillId="8" borderId="0" applyProtection="0">
      <alignment vertical="center"/>
    </xf>
    <xf numFmtId="41" fontId="72" fillId="0" borderId="0" applyProtection="0">
      <alignment vertical="center"/>
    </xf>
    <xf numFmtId="0" fontId="38" fillId="0" borderId="0" applyProtection="0">
      <alignment vertical="center"/>
    </xf>
    <xf numFmtId="0" fontId="51" fillId="8" borderId="0" applyProtection="0">
      <alignment vertical="center"/>
    </xf>
    <xf numFmtId="41" fontId="72" fillId="0" borderId="0" applyProtection="0">
      <alignment vertical="center"/>
    </xf>
    <xf numFmtId="0" fontId="58" fillId="2" borderId="17" applyProtection="0">
      <alignment vertical="center"/>
    </xf>
    <xf numFmtId="0" fontId="51" fillId="8" borderId="0" applyProtection="0">
      <alignment vertical="center"/>
    </xf>
    <xf numFmtId="41" fontId="72" fillId="0" borderId="0" applyProtection="0">
      <alignment vertical="center"/>
    </xf>
    <xf numFmtId="0" fontId="51" fillId="8" borderId="0" applyProtection="0">
      <alignment vertical="center"/>
    </xf>
    <xf numFmtId="41" fontId="72" fillId="0" borderId="0" applyProtection="0">
      <alignment vertical="center"/>
    </xf>
    <xf numFmtId="0" fontId="51" fillId="8" borderId="0" applyProtection="0">
      <alignment vertical="center"/>
    </xf>
    <xf numFmtId="41" fontId="72" fillId="0" borderId="0" applyProtection="0">
      <alignment vertical="center"/>
    </xf>
    <xf numFmtId="0" fontId="51" fillId="8" borderId="0" applyProtection="0">
      <alignment vertical="center"/>
    </xf>
    <xf numFmtId="0" fontId="36" fillId="0" borderId="16" applyProtection="0">
      <alignment horizontal="left" vertical="center"/>
    </xf>
    <xf numFmtId="41" fontId="72" fillId="0" borderId="0" applyProtection="0">
      <alignment vertical="center"/>
    </xf>
    <xf numFmtId="0" fontId="51" fillId="8" borderId="0" applyProtection="0">
      <alignment vertical="center"/>
    </xf>
    <xf numFmtId="184" fontId="72" fillId="0" borderId="0" applyProtection="0">
      <alignment vertical="center"/>
    </xf>
    <xf numFmtId="0" fontId="38" fillId="0" borderId="0" applyProtection="0">
      <alignment vertical="center"/>
    </xf>
    <xf numFmtId="0" fontId="51" fillId="8" borderId="0" applyProtection="0">
      <alignment vertical="center"/>
    </xf>
    <xf numFmtId="41" fontId="72" fillId="0" borderId="0" applyFont="0" applyFill="0" applyBorder="0" applyAlignment="0" applyProtection="0">
      <alignment vertical="center"/>
    </xf>
    <xf numFmtId="0" fontId="51" fillId="8" borderId="0" applyNumberFormat="0" applyBorder="0" applyAlignment="0" applyProtection="0">
      <alignment vertical="center"/>
    </xf>
    <xf numFmtId="41" fontId="72" fillId="0" borderId="0" applyFont="0" applyFill="0" applyBorder="0" applyAlignment="0" applyProtection="0">
      <alignment vertical="center"/>
    </xf>
    <xf numFmtId="0" fontId="51" fillId="8" borderId="0" applyNumberFormat="0" applyBorder="0" applyAlignment="0" applyProtection="0">
      <alignment vertical="center"/>
    </xf>
    <xf numFmtId="41" fontId="72" fillId="0" borderId="0" applyFont="0" applyFill="0" applyBorder="0" applyAlignment="0" applyProtection="0">
      <alignment vertical="center"/>
    </xf>
    <xf numFmtId="0" fontId="51" fillId="8" borderId="0" applyNumberFormat="0" applyBorder="0" applyAlignment="0" applyProtection="0">
      <alignment vertical="center"/>
    </xf>
    <xf numFmtId="0" fontId="51" fillId="16" borderId="0" applyProtection="0">
      <alignment vertical="center"/>
    </xf>
    <xf numFmtId="41" fontId="72" fillId="0" borderId="0" applyFont="0" applyFill="0" applyBorder="0" applyAlignment="0" applyProtection="0">
      <alignment vertical="center"/>
    </xf>
    <xf numFmtId="0" fontId="51" fillId="8" borderId="0" applyNumberFormat="0" applyBorder="0" applyAlignment="0" applyProtection="0">
      <alignment vertical="center"/>
    </xf>
    <xf numFmtId="41" fontId="72" fillId="0" borderId="0" applyFont="0" applyFill="0" applyBorder="0" applyAlignment="0" applyProtection="0">
      <alignment vertical="center"/>
    </xf>
    <xf numFmtId="0" fontId="51" fillId="8" borderId="0" applyNumberFormat="0" applyBorder="0" applyAlignment="0" applyProtection="0">
      <alignment vertical="center"/>
    </xf>
    <xf numFmtId="0" fontId="65" fillId="0" borderId="27" applyProtection="0">
      <alignment horizontal="center" vertical="center"/>
    </xf>
    <xf numFmtId="41" fontId="72" fillId="0" borderId="0" applyFont="0" applyFill="0" applyBorder="0" applyAlignment="0" applyProtection="0">
      <alignment vertical="center"/>
    </xf>
    <xf numFmtId="0" fontId="37" fillId="31" borderId="0" applyProtection="0">
      <alignment vertical="center"/>
    </xf>
    <xf numFmtId="0" fontId="37" fillId="31" borderId="0" applyProtection="0">
      <alignment vertical="center"/>
    </xf>
    <xf numFmtId="0" fontId="37" fillId="31" borderId="0" applyProtection="0">
      <alignment vertical="center"/>
    </xf>
    <xf numFmtId="0" fontId="37" fillId="31" borderId="0" applyProtection="0">
      <alignment vertical="center"/>
    </xf>
    <xf numFmtId="0" fontId="37" fillId="31" borderId="0" applyProtection="0">
      <alignment vertical="center"/>
    </xf>
    <xf numFmtId="0" fontId="37" fillId="31" borderId="0" applyProtection="0">
      <alignment vertical="center"/>
    </xf>
    <xf numFmtId="0" fontId="37" fillId="31" borderId="0" applyProtection="0">
      <alignment vertical="center"/>
    </xf>
    <xf numFmtId="0" fontId="37" fillId="31" borderId="0" applyProtection="0">
      <alignment vertical="center"/>
    </xf>
    <xf numFmtId="0" fontId="54" fillId="13" borderId="0" applyProtection="0">
      <alignment vertical="center"/>
    </xf>
    <xf numFmtId="0" fontId="37" fillId="31" borderId="0" applyProtection="0">
      <alignment vertical="center"/>
    </xf>
    <xf numFmtId="0" fontId="54" fillId="13" borderId="0" applyProtection="0">
      <alignment vertical="center"/>
    </xf>
    <xf numFmtId="0" fontId="37" fillId="31" borderId="0" applyNumberFormat="0" applyBorder="0" applyAlignment="0" applyProtection="0">
      <alignment vertical="center"/>
    </xf>
    <xf numFmtId="0" fontId="54" fillId="13" borderId="0" applyProtection="0">
      <alignment vertical="center"/>
    </xf>
    <xf numFmtId="0" fontId="37" fillId="31" borderId="0" applyNumberFormat="0" applyBorder="0" applyAlignment="0" applyProtection="0">
      <alignment vertical="center"/>
    </xf>
    <xf numFmtId="0" fontId="37" fillId="31" borderId="0" applyNumberFormat="0" applyBorder="0" applyAlignment="0" applyProtection="0">
      <alignment vertical="center"/>
    </xf>
    <xf numFmtId="0" fontId="37" fillId="31" borderId="0" applyNumberFormat="0" applyBorder="0" applyAlignment="0" applyProtection="0">
      <alignment vertical="center"/>
    </xf>
    <xf numFmtId="0" fontId="37" fillId="31" borderId="0" applyNumberFormat="0" applyBorder="0" applyAlignment="0" applyProtection="0">
      <alignment vertical="center"/>
    </xf>
    <xf numFmtId="0" fontId="37" fillId="38" borderId="0" applyProtection="0">
      <alignment vertical="center"/>
    </xf>
    <xf numFmtId="0" fontId="37" fillId="38" borderId="0" applyProtection="0">
      <alignment vertical="center"/>
    </xf>
    <xf numFmtId="0" fontId="37" fillId="38" borderId="0" applyProtection="0">
      <alignment vertical="center"/>
    </xf>
    <xf numFmtId="0" fontId="37" fillId="38" borderId="0" applyProtection="0">
      <alignment vertical="center"/>
    </xf>
    <xf numFmtId="0" fontId="37" fillId="38" borderId="0" applyProtection="0">
      <alignment vertical="center"/>
    </xf>
    <xf numFmtId="0" fontId="37" fillId="38" borderId="0" applyProtection="0">
      <alignment vertical="center"/>
    </xf>
    <xf numFmtId="0" fontId="37" fillId="38" borderId="0" applyNumberFormat="0" applyBorder="0" applyAlignment="0" applyProtection="0">
      <alignment vertical="center"/>
    </xf>
    <xf numFmtId="0" fontId="37" fillId="38" borderId="0" applyNumberFormat="0" applyBorder="0" applyAlignment="0" applyProtection="0">
      <alignment vertical="center"/>
    </xf>
    <xf numFmtId="0" fontId="37" fillId="38" borderId="0" applyNumberFormat="0" applyBorder="0" applyAlignment="0" applyProtection="0">
      <alignment vertical="center"/>
    </xf>
    <xf numFmtId="0" fontId="37" fillId="38" borderId="0" applyNumberFormat="0" applyBorder="0" applyAlignment="0" applyProtection="0">
      <alignment vertical="center"/>
    </xf>
    <xf numFmtId="0" fontId="37" fillId="38" borderId="0" applyNumberFormat="0" applyBorder="0" applyAlignment="0" applyProtection="0">
      <alignment vertical="center"/>
    </xf>
    <xf numFmtId="0" fontId="33" fillId="13" borderId="0" applyProtection="0">
      <alignment vertical="center"/>
    </xf>
    <xf numFmtId="0" fontId="37" fillId="38" borderId="0" applyProtection="0">
      <alignment vertical="center"/>
    </xf>
    <xf numFmtId="0" fontId="37" fillId="31" borderId="0" applyProtection="0">
      <alignment vertical="center"/>
    </xf>
    <xf numFmtId="0" fontId="72" fillId="0" borderId="0">
      <alignment vertical="center"/>
    </xf>
    <xf numFmtId="0" fontId="43" fillId="19" borderId="0" applyProtection="0">
      <alignment vertical="center"/>
    </xf>
    <xf numFmtId="0" fontId="51" fillId="18" borderId="0" applyProtection="0">
      <alignment vertical="center"/>
    </xf>
    <xf numFmtId="0" fontId="33" fillId="13" borderId="0" applyProtection="0">
      <alignment vertical="center"/>
    </xf>
    <xf numFmtId="0" fontId="54" fillId="13" borderId="0" applyNumberFormat="0" applyBorder="0" applyAlignment="0" applyProtection="0">
      <alignment vertical="center"/>
    </xf>
    <xf numFmtId="0" fontId="51" fillId="18" borderId="0" applyProtection="0">
      <alignment vertical="center"/>
    </xf>
    <xf numFmtId="0" fontId="59" fillId="35" borderId="0" applyNumberFormat="0" applyBorder="0" applyAlignment="0" applyProtection="0">
      <alignment vertical="center"/>
    </xf>
    <xf numFmtId="0" fontId="51" fillId="18" borderId="0" applyProtection="0">
      <alignment vertical="center"/>
    </xf>
    <xf numFmtId="0" fontId="46" fillId="19" borderId="0" applyNumberFormat="0" applyBorder="0" applyAlignment="0" applyProtection="0">
      <alignment vertical="center"/>
    </xf>
    <xf numFmtId="0" fontId="51" fillId="18" borderId="0" applyProtection="0">
      <alignment vertical="center"/>
    </xf>
    <xf numFmtId="0" fontId="51" fillId="18" borderId="0" applyProtection="0">
      <alignment vertical="center"/>
    </xf>
    <xf numFmtId="0" fontId="51" fillId="18" borderId="0" applyProtection="0">
      <alignment vertical="center"/>
    </xf>
    <xf numFmtId="0" fontId="51" fillId="18" borderId="0" applyProtection="0">
      <alignment vertical="center"/>
    </xf>
    <xf numFmtId="0" fontId="59" fillId="35" borderId="0" applyNumberFormat="0" applyBorder="0" applyAlignment="0" applyProtection="0">
      <alignment vertical="center"/>
    </xf>
    <xf numFmtId="0" fontId="51" fillId="18" borderId="0" applyProtection="0">
      <alignment vertical="center"/>
    </xf>
    <xf numFmtId="0" fontId="59" fillId="35" borderId="0" applyNumberFormat="0" applyBorder="0" applyAlignment="0" applyProtection="0">
      <alignment vertical="center"/>
    </xf>
    <xf numFmtId="0" fontId="51" fillId="18" borderId="0" applyNumberFormat="0" applyBorder="0" applyAlignment="0" applyProtection="0">
      <alignment vertical="center"/>
    </xf>
    <xf numFmtId="0" fontId="46" fillId="19" borderId="0" applyProtection="0">
      <alignment vertical="center"/>
    </xf>
    <xf numFmtId="0" fontId="43" fillId="19" borderId="0" applyNumberFormat="0" applyBorder="0" applyAlignment="0" applyProtection="0">
      <alignment vertical="center"/>
    </xf>
    <xf numFmtId="0" fontId="51" fillId="18" borderId="0" applyNumberFormat="0" applyBorder="0" applyAlignment="0" applyProtection="0">
      <alignment vertical="center"/>
    </xf>
    <xf numFmtId="0" fontId="47" fillId="22" borderId="2">
      <alignment vertical="center"/>
      <protection locked="0"/>
    </xf>
    <xf numFmtId="0" fontId="46" fillId="19" borderId="0" applyProtection="0">
      <alignment vertical="center"/>
    </xf>
    <xf numFmtId="0" fontId="51" fillId="18" borderId="0" applyNumberFormat="0" applyBorder="0" applyAlignment="0" applyProtection="0">
      <alignment vertical="center"/>
    </xf>
    <xf numFmtId="0" fontId="47" fillId="22" borderId="2">
      <alignment vertical="center"/>
      <protection locked="0"/>
    </xf>
    <xf numFmtId="0" fontId="51" fillId="19" borderId="0" applyProtection="0">
      <alignment vertical="center"/>
    </xf>
    <xf numFmtId="0" fontId="51" fillId="18" borderId="0" applyNumberFormat="0" applyBorder="0" applyAlignment="0" applyProtection="0">
      <alignment vertical="center"/>
    </xf>
    <xf numFmtId="0" fontId="29" fillId="0" borderId="0" applyProtection="0">
      <alignment vertical="center"/>
    </xf>
    <xf numFmtId="0" fontId="51" fillId="19" borderId="0" applyProtection="0">
      <alignment vertical="center"/>
    </xf>
    <xf numFmtId="0" fontId="29" fillId="0" borderId="0" applyProtection="0">
      <alignment vertical="center"/>
    </xf>
    <xf numFmtId="0" fontId="51" fillId="19" borderId="0" applyProtection="0">
      <alignment vertical="center"/>
    </xf>
    <xf numFmtId="0" fontId="37" fillId="20" borderId="0" applyNumberFormat="0" applyBorder="0" applyAlignment="0" applyProtection="0">
      <alignment vertical="center"/>
    </xf>
    <xf numFmtId="0" fontId="29" fillId="0" borderId="0" applyProtection="0">
      <alignment vertical="center"/>
    </xf>
    <xf numFmtId="0" fontId="51" fillId="19" borderId="0" applyProtection="0">
      <alignment vertical="center"/>
    </xf>
    <xf numFmtId="0" fontId="29" fillId="0" borderId="0" applyProtection="0">
      <alignment vertical="center"/>
    </xf>
    <xf numFmtId="0" fontId="51" fillId="19" borderId="0" applyProtection="0">
      <alignment vertical="center"/>
    </xf>
    <xf numFmtId="0" fontId="51" fillId="19" borderId="0" applyProtection="0">
      <alignment vertical="center"/>
    </xf>
    <xf numFmtId="0" fontId="37" fillId="20" borderId="0" applyNumberFormat="0" applyBorder="0" applyAlignment="0" applyProtection="0">
      <alignment vertical="center"/>
    </xf>
    <xf numFmtId="189" fontId="32" fillId="15" borderId="0" applyProtection="0">
      <alignment vertical="center"/>
    </xf>
    <xf numFmtId="0" fontId="51" fillId="19" borderId="0" applyProtection="0">
      <alignment vertical="center"/>
    </xf>
    <xf numFmtId="189" fontId="32" fillId="15" borderId="0" applyProtection="0">
      <alignment vertical="center"/>
    </xf>
    <xf numFmtId="0" fontId="51" fillId="19" borderId="0" applyProtection="0">
      <alignment vertical="center"/>
    </xf>
    <xf numFmtId="0" fontId="29" fillId="0" borderId="0" applyProtection="0">
      <alignment vertical="center"/>
    </xf>
    <xf numFmtId="0" fontId="51" fillId="19" borderId="0" applyNumberFormat="0" applyBorder="0" applyAlignment="0" applyProtection="0">
      <alignment vertical="center"/>
    </xf>
    <xf numFmtId="0" fontId="51" fillId="19" borderId="0" applyProtection="0">
      <alignment vertical="center"/>
    </xf>
    <xf numFmtId="0" fontId="29" fillId="0" borderId="0" applyProtection="0">
      <alignment vertical="center"/>
    </xf>
    <xf numFmtId="0" fontId="51" fillId="19" borderId="0" applyNumberFormat="0" applyBorder="0" applyAlignment="0" applyProtection="0">
      <alignment vertical="center"/>
    </xf>
    <xf numFmtId="0" fontId="51" fillId="19" borderId="0" applyNumberFormat="0" applyBorder="0" applyAlignment="0" applyProtection="0">
      <alignment vertical="center"/>
    </xf>
    <xf numFmtId="0" fontId="46" fillId="19" borderId="0" applyProtection="0">
      <alignment vertical="center"/>
    </xf>
    <xf numFmtId="0" fontId="51" fillId="19" borderId="0" applyNumberFormat="0" applyBorder="0" applyAlignment="0" applyProtection="0">
      <alignment vertical="center"/>
    </xf>
    <xf numFmtId="0" fontId="46" fillId="19" borderId="0" applyProtection="0">
      <alignment vertical="center"/>
    </xf>
    <xf numFmtId="0" fontId="51" fillId="19" borderId="0" applyNumberFormat="0" applyBorder="0" applyAlignment="0" applyProtection="0">
      <alignment vertical="center"/>
    </xf>
    <xf numFmtId="0" fontId="46" fillId="19" borderId="0" applyProtection="0">
      <alignment vertical="center"/>
    </xf>
    <xf numFmtId="0" fontId="51" fillId="19" borderId="0" applyNumberFormat="0" applyBorder="0" applyAlignment="0" applyProtection="0">
      <alignment vertical="center"/>
    </xf>
    <xf numFmtId="0" fontId="46" fillId="19" borderId="0" applyNumberFormat="0" applyBorder="0" applyAlignment="0" applyProtection="0">
      <alignment vertical="center"/>
    </xf>
    <xf numFmtId="0" fontId="37" fillId="8" borderId="0" applyProtection="0">
      <alignment vertical="center"/>
    </xf>
    <xf numFmtId="0" fontId="37" fillId="8" borderId="0" applyProtection="0">
      <alignment vertical="center"/>
    </xf>
    <xf numFmtId="0" fontId="37" fillId="8" borderId="0" applyProtection="0">
      <alignment vertical="center"/>
    </xf>
    <xf numFmtId="0" fontId="37" fillId="8" borderId="0" applyProtection="0">
      <alignment vertical="center"/>
    </xf>
    <xf numFmtId="0" fontId="37" fillId="8" borderId="0" applyProtection="0">
      <alignment vertical="center"/>
    </xf>
    <xf numFmtId="0" fontId="46" fillId="19" borderId="0" applyProtection="0">
      <alignment vertical="center"/>
    </xf>
    <xf numFmtId="0" fontId="37" fillId="8" borderId="0" applyProtection="0">
      <alignment vertical="center"/>
    </xf>
    <xf numFmtId="0" fontId="37" fillId="8" borderId="0" applyProtection="0">
      <alignment vertical="center"/>
    </xf>
    <xf numFmtId="0" fontId="47" fillId="22" borderId="2">
      <alignment vertical="center"/>
      <protection locked="0"/>
    </xf>
    <xf numFmtId="0" fontId="54" fillId="13" borderId="0" applyNumberFormat="0" applyBorder="0" applyAlignment="0" applyProtection="0">
      <alignment vertical="center"/>
    </xf>
    <xf numFmtId="0" fontId="37" fillId="8" borderId="0" applyProtection="0">
      <alignment vertical="center"/>
    </xf>
    <xf numFmtId="0" fontId="37" fillId="8" borderId="0" applyProtection="0">
      <alignment vertical="center"/>
    </xf>
    <xf numFmtId="0" fontId="37" fillId="8" borderId="0" applyNumberFormat="0" applyBorder="0" applyAlignment="0" applyProtection="0">
      <alignment vertical="center"/>
    </xf>
    <xf numFmtId="0" fontId="37" fillId="8" borderId="0" applyNumberFormat="0" applyBorder="0" applyAlignment="0" applyProtection="0">
      <alignment vertical="center"/>
    </xf>
    <xf numFmtId="0" fontId="37" fillId="8" borderId="0" applyNumberFormat="0" applyBorder="0" applyAlignment="0" applyProtection="0">
      <alignment vertical="center"/>
    </xf>
    <xf numFmtId="0" fontId="37" fillId="8" borderId="0" applyNumberFormat="0" applyBorder="0" applyAlignment="0" applyProtection="0">
      <alignment vertical="center"/>
    </xf>
    <xf numFmtId="0" fontId="37" fillId="8" borderId="0" applyNumberFormat="0" applyBorder="0" applyAlignment="0" applyProtection="0">
      <alignment vertical="center"/>
    </xf>
    <xf numFmtId="0" fontId="46" fillId="19" borderId="0" applyNumberFormat="0" applyBorder="0" applyAlignment="0" applyProtection="0">
      <alignment vertical="center"/>
    </xf>
    <xf numFmtId="0" fontId="37" fillId="31" borderId="0" applyProtection="0">
      <alignment vertical="center"/>
    </xf>
    <xf numFmtId="0" fontId="43" fillId="19" borderId="0" applyProtection="0">
      <alignment vertical="center"/>
    </xf>
    <xf numFmtId="0" fontId="37" fillId="31" borderId="0" applyProtection="0">
      <alignment vertical="center"/>
    </xf>
    <xf numFmtId="0" fontId="37" fillId="31" borderId="0" applyProtection="0">
      <alignment vertical="center"/>
    </xf>
    <xf numFmtId="0" fontId="37" fillId="31" borderId="0" applyProtection="0">
      <alignment vertical="center"/>
    </xf>
    <xf numFmtId="0" fontId="54" fillId="13" borderId="0" applyNumberFormat="0" applyBorder="0" applyAlignment="0" applyProtection="0">
      <alignment vertical="center"/>
    </xf>
    <xf numFmtId="0" fontId="37" fillId="31" borderId="0" applyProtection="0">
      <alignment vertical="center"/>
    </xf>
    <xf numFmtId="0" fontId="37" fillId="31" borderId="0" applyProtection="0">
      <alignment vertical="center"/>
    </xf>
    <xf numFmtId="0" fontId="37" fillId="31" borderId="0" applyProtection="0">
      <alignment vertical="center"/>
    </xf>
    <xf numFmtId="0" fontId="37" fillId="31" borderId="0" applyNumberFormat="0" applyBorder="0" applyAlignment="0" applyProtection="0">
      <alignment vertical="center"/>
    </xf>
    <xf numFmtId="0" fontId="37" fillId="31" borderId="0" applyNumberFormat="0" applyBorder="0" applyAlignment="0" applyProtection="0">
      <alignment vertical="center"/>
    </xf>
    <xf numFmtId="0" fontId="46" fillId="19" borderId="0" applyProtection="0">
      <alignment vertical="center"/>
    </xf>
    <xf numFmtId="0" fontId="37" fillId="31"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37" fillId="31" borderId="0" applyNumberFormat="0" applyBorder="0" applyAlignment="0" applyProtection="0">
      <alignment vertical="center"/>
    </xf>
    <xf numFmtId="0" fontId="37" fillId="31" borderId="0" applyNumberFormat="0" applyBorder="0" applyAlignment="0" applyProtection="0">
      <alignment vertical="center"/>
    </xf>
    <xf numFmtId="0" fontId="37" fillId="25" borderId="0" applyProtection="0">
      <alignment vertical="center"/>
    </xf>
    <xf numFmtId="0" fontId="72" fillId="0" borderId="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37" fillId="9" borderId="0" applyProtection="0">
      <alignment vertical="center"/>
    </xf>
    <xf numFmtId="0" fontId="51" fillId="32" borderId="0" applyProtection="0">
      <alignment vertical="center"/>
    </xf>
    <xf numFmtId="0" fontId="46" fillId="19" borderId="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51" fillId="32" borderId="0" applyNumberFormat="0" applyBorder="0" applyAlignment="0" applyProtection="0">
      <alignment vertical="center"/>
    </xf>
    <xf numFmtId="0" fontId="51" fillId="32" borderId="0" applyNumberFormat="0" applyBorder="0" applyAlignment="0" applyProtection="0">
      <alignment vertical="center"/>
    </xf>
    <xf numFmtId="0" fontId="51" fillId="32" borderId="0" applyNumberFormat="0" applyBorder="0" applyAlignment="0" applyProtection="0">
      <alignment vertical="center"/>
    </xf>
    <xf numFmtId="0" fontId="46" fillId="19" borderId="0" applyProtection="0">
      <alignment vertical="center"/>
    </xf>
    <xf numFmtId="0" fontId="51" fillId="32" borderId="0" applyNumberFormat="0" applyBorder="0" applyAlignment="0" applyProtection="0">
      <alignment vertical="center"/>
    </xf>
    <xf numFmtId="0" fontId="51" fillId="8" borderId="0" applyProtection="0">
      <alignment vertical="center"/>
    </xf>
    <xf numFmtId="0" fontId="51" fillId="8" borderId="0" applyProtection="0">
      <alignment vertical="center"/>
    </xf>
    <xf numFmtId="0" fontId="33" fillId="13" borderId="0" applyProtection="0">
      <alignment vertical="center"/>
    </xf>
    <xf numFmtId="0" fontId="51" fillId="8" borderId="0" applyProtection="0">
      <alignment vertical="center"/>
    </xf>
    <xf numFmtId="0" fontId="51" fillId="8" borderId="0" applyProtection="0">
      <alignment vertical="center"/>
    </xf>
    <xf numFmtId="0" fontId="51" fillId="8" borderId="0" applyProtection="0">
      <alignment vertical="center"/>
    </xf>
    <xf numFmtId="0" fontId="33" fillId="13" borderId="0" applyProtection="0">
      <alignment vertical="center"/>
    </xf>
    <xf numFmtId="0" fontId="51" fillId="8" borderId="0" applyProtection="0">
      <alignment vertical="center"/>
    </xf>
    <xf numFmtId="0" fontId="33" fillId="13" borderId="0" applyNumberFormat="0" applyBorder="0" applyAlignment="0" applyProtection="0">
      <alignment vertical="center"/>
    </xf>
    <xf numFmtId="0" fontId="51" fillId="8" borderId="0" applyProtection="0">
      <alignment vertical="center"/>
    </xf>
    <xf numFmtId="0" fontId="51" fillId="8" borderId="0" applyProtection="0">
      <alignment vertical="center"/>
    </xf>
    <xf numFmtId="0" fontId="54" fillId="13" borderId="0" applyProtection="0">
      <alignment vertical="center"/>
    </xf>
    <xf numFmtId="0" fontId="51" fillId="8" borderId="0" applyNumberFormat="0" applyBorder="0" applyAlignment="0" applyProtection="0">
      <alignment vertical="center"/>
    </xf>
    <xf numFmtId="0" fontId="54" fillId="13" borderId="0" applyProtection="0">
      <alignment vertical="center"/>
    </xf>
    <xf numFmtId="0" fontId="51" fillId="8" borderId="0" applyNumberFormat="0" applyBorder="0" applyAlignment="0" applyProtection="0">
      <alignment vertical="center"/>
    </xf>
    <xf numFmtId="0" fontId="54" fillId="13" borderId="0" applyProtection="0">
      <alignment vertical="center"/>
    </xf>
    <xf numFmtId="0" fontId="51" fillId="8" borderId="0" applyNumberFormat="0" applyBorder="0" applyAlignment="0" applyProtection="0">
      <alignment vertical="center"/>
    </xf>
    <xf numFmtId="0" fontId="51" fillId="32" borderId="0" applyProtection="0">
      <alignment vertical="center"/>
    </xf>
    <xf numFmtId="0" fontId="54" fillId="13" borderId="0" applyNumberFormat="0" applyBorder="0" applyAlignment="0" applyProtection="0">
      <alignment vertical="center"/>
    </xf>
    <xf numFmtId="0" fontId="51" fillId="8" borderId="0" applyNumberFormat="0" applyBorder="0" applyAlignment="0" applyProtection="0">
      <alignment vertical="center"/>
    </xf>
    <xf numFmtId="0" fontId="54" fillId="13" borderId="0" applyNumberFormat="0" applyBorder="0" applyAlignment="0" applyProtection="0">
      <alignment vertical="center"/>
    </xf>
    <xf numFmtId="0" fontId="51" fillId="8" borderId="0" applyNumberFormat="0" applyBorder="0" applyAlignment="0" applyProtection="0">
      <alignment vertical="center"/>
    </xf>
    <xf numFmtId="0" fontId="54" fillId="13" borderId="0" applyNumberFormat="0" applyBorder="0" applyAlignment="0" applyProtection="0">
      <alignment vertical="center"/>
    </xf>
    <xf numFmtId="0" fontId="37" fillId="8" borderId="0" applyProtection="0">
      <alignment vertical="center"/>
    </xf>
    <xf numFmtId="188" fontId="72" fillId="0" borderId="0" applyProtection="0">
      <alignment vertical="center"/>
    </xf>
    <xf numFmtId="0" fontId="37" fillId="8" borderId="0" applyProtection="0">
      <alignment vertical="center"/>
    </xf>
    <xf numFmtId="0" fontId="37" fillId="8" borderId="0" applyProtection="0">
      <alignment vertical="center"/>
    </xf>
    <xf numFmtId="0" fontId="36" fillId="0" borderId="16" applyProtection="0">
      <alignment horizontal="left" vertical="center"/>
    </xf>
    <xf numFmtId="41" fontId="72" fillId="0" borderId="0" applyFont="0" applyFill="0" applyBorder="0" applyAlignment="0" applyProtection="0">
      <alignment vertical="center"/>
    </xf>
    <xf numFmtId="0" fontId="37" fillId="8" borderId="0" applyProtection="0">
      <alignment vertical="center"/>
    </xf>
    <xf numFmtId="0" fontId="37" fillId="8" borderId="0" applyProtection="0">
      <alignment vertical="center"/>
    </xf>
    <xf numFmtId="0" fontId="37" fillId="8" borderId="0" applyProtection="0">
      <alignment vertical="center"/>
    </xf>
    <xf numFmtId="41" fontId="72" fillId="0" borderId="0" applyFont="0" applyFill="0" applyBorder="0" applyAlignment="0" applyProtection="0">
      <alignment vertical="center"/>
    </xf>
    <xf numFmtId="0" fontId="37" fillId="8" borderId="0" applyProtection="0">
      <alignment vertical="center"/>
    </xf>
    <xf numFmtId="0" fontId="72" fillId="30" borderId="0" applyProtection="0">
      <alignment vertical="center"/>
    </xf>
    <xf numFmtId="0" fontId="37" fillId="8" borderId="0" applyProtection="0">
      <alignment vertical="center"/>
    </xf>
    <xf numFmtId="0" fontId="31" fillId="37" borderId="0" applyProtection="0">
      <alignment vertical="center"/>
    </xf>
    <xf numFmtId="0" fontId="37" fillId="8" borderId="0" applyNumberFormat="0" applyBorder="0" applyAlignment="0" applyProtection="0">
      <alignment vertical="center"/>
    </xf>
    <xf numFmtId="0" fontId="43" fillId="19" borderId="0" applyNumberFormat="0" applyBorder="0" applyAlignment="0" applyProtection="0">
      <alignment vertical="center"/>
    </xf>
    <xf numFmtId="0" fontId="37" fillId="8" borderId="0" applyNumberFormat="0" applyBorder="0" applyAlignment="0" applyProtection="0">
      <alignment vertical="center"/>
    </xf>
    <xf numFmtId="0" fontId="37" fillId="8" borderId="0" applyNumberFormat="0" applyBorder="0" applyAlignment="0" applyProtection="0">
      <alignment vertical="center"/>
    </xf>
    <xf numFmtId="0" fontId="37" fillId="8" borderId="0" applyNumberFormat="0" applyBorder="0" applyAlignment="0" applyProtection="0">
      <alignment vertical="center"/>
    </xf>
    <xf numFmtId="0" fontId="37" fillId="8" borderId="0" applyNumberFormat="0" applyBorder="0" applyAlignment="0" applyProtection="0">
      <alignment vertical="center"/>
    </xf>
    <xf numFmtId="0" fontId="37" fillId="25" borderId="0" applyProtection="0">
      <alignment vertical="center"/>
    </xf>
    <xf numFmtId="0" fontId="37" fillId="25" borderId="0" applyProtection="0">
      <alignment vertical="center"/>
    </xf>
    <xf numFmtId="0" fontId="37" fillId="25" borderId="0" applyProtection="0">
      <alignment vertical="center"/>
    </xf>
    <xf numFmtId="0" fontId="37" fillId="25" borderId="0" applyNumberFormat="0" applyBorder="0" applyAlignment="0" applyProtection="0">
      <alignment vertical="center"/>
    </xf>
    <xf numFmtId="0" fontId="54" fillId="13" borderId="0" applyProtection="0">
      <alignment vertical="center"/>
    </xf>
    <xf numFmtId="0" fontId="37" fillId="25" borderId="0" applyNumberFormat="0" applyBorder="0" applyAlignment="0" applyProtection="0">
      <alignment vertical="center"/>
    </xf>
    <xf numFmtId="9" fontId="27" fillId="0" borderId="0" applyProtection="0">
      <alignment vertical="center"/>
    </xf>
    <xf numFmtId="0" fontId="54" fillId="13" borderId="0" applyProtection="0">
      <alignment vertical="center"/>
    </xf>
    <xf numFmtId="0" fontId="37" fillId="25" borderId="0" applyNumberFormat="0" applyBorder="0" applyAlignment="0" applyProtection="0">
      <alignment vertical="center"/>
    </xf>
    <xf numFmtId="9" fontId="27" fillId="0" borderId="0" applyProtection="0">
      <alignment vertical="center"/>
    </xf>
    <xf numFmtId="0" fontId="54" fillId="13" borderId="0" applyProtection="0">
      <alignment vertical="center"/>
    </xf>
    <xf numFmtId="0" fontId="37" fillId="25" borderId="0" applyNumberFormat="0" applyBorder="0" applyAlignment="0" applyProtection="0">
      <alignment vertical="center"/>
    </xf>
    <xf numFmtId="0" fontId="54" fillId="13" borderId="0" applyNumberFormat="0" applyBorder="0" applyAlignment="0" applyProtection="0">
      <alignment vertical="center"/>
    </xf>
    <xf numFmtId="0" fontId="33" fillId="13" borderId="0" applyNumberFormat="0" applyBorder="0" applyAlignment="0" applyProtection="0">
      <alignment vertical="center"/>
    </xf>
    <xf numFmtId="0" fontId="37" fillId="25" borderId="0" applyProtection="0">
      <alignment vertical="center"/>
    </xf>
    <xf numFmtId="0" fontId="72" fillId="30" borderId="0" applyProtection="0">
      <alignment vertical="center"/>
    </xf>
    <xf numFmtId="0" fontId="51" fillId="16" borderId="0" applyProtection="0">
      <alignment vertical="center"/>
    </xf>
    <xf numFmtId="0" fontId="51" fillId="16" borderId="0" applyProtection="0">
      <alignment vertical="center"/>
    </xf>
    <xf numFmtId="0" fontId="51" fillId="16" borderId="0" applyProtection="0">
      <alignment vertical="center"/>
    </xf>
    <xf numFmtId="0" fontId="51" fillId="16" borderId="0" applyProtection="0">
      <alignment vertical="center"/>
    </xf>
    <xf numFmtId="0" fontId="72" fillId="18" borderId="20" applyNumberFormat="0" applyFont="0" applyAlignment="0" applyProtection="0">
      <alignment vertical="center"/>
    </xf>
    <xf numFmtId="0" fontId="51" fillId="16" borderId="0" applyProtection="0">
      <alignment vertical="center"/>
    </xf>
    <xf numFmtId="0" fontId="72" fillId="0" borderId="0" applyProtection="0">
      <alignment vertical="center"/>
    </xf>
    <xf numFmtId="0" fontId="51" fillId="16" borderId="0" applyProtection="0">
      <alignment vertical="center"/>
    </xf>
    <xf numFmtId="0" fontId="72" fillId="0" borderId="0" applyProtection="0">
      <alignment vertical="center"/>
    </xf>
    <xf numFmtId="0" fontId="51" fillId="16" borderId="0" applyProtection="0">
      <alignment vertical="center"/>
    </xf>
    <xf numFmtId="0" fontId="54" fillId="13" borderId="0" applyProtection="0">
      <alignment vertical="center"/>
    </xf>
    <xf numFmtId="0" fontId="51" fillId="16" borderId="0" applyProtection="0">
      <alignment vertical="center"/>
    </xf>
    <xf numFmtId="0" fontId="54" fillId="13" borderId="0" applyProtection="0">
      <alignment vertical="center"/>
    </xf>
    <xf numFmtId="0" fontId="51" fillId="16" borderId="0" applyNumberFormat="0" applyBorder="0" applyAlignment="0" applyProtection="0">
      <alignment vertical="center"/>
    </xf>
    <xf numFmtId="0" fontId="51" fillId="16" borderId="0" applyNumberFormat="0" applyBorder="0" applyAlignment="0" applyProtection="0">
      <alignment vertical="center"/>
    </xf>
    <xf numFmtId="0" fontId="51" fillId="16" borderId="0" applyNumberFormat="0" applyBorder="0" applyAlignment="0" applyProtection="0">
      <alignment vertical="center"/>
    </xf>
    <xf numFmtId="0" fontId="51" fillId="16" borderId="0" applyNumberFormat="0" applyBorder="0" applyAlignment="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51" fillId="32" borderId="0" applyProtection="0">
      <alignment vertical="center"/>
    </xf>
    <xf numFmtId="0" fontId="72" fillId="0" borderId="0">
      <alignment vertical="center"/>
    </xf>
    <xf numFmtId="0" fontId="51" fillId="32" borderId="0" applyNumberFormat="0" applyBorder="0" applyAlignment="0" applyProtection="0">
      <alignment vertical="center"/>
    </xf>
    <xf numFmtId="0" fontId="51" fillId="32" borderId="0" applyNumberFormat="0" applyBorder="0" applyAlignment="0" applyProtection="0">
      <alignment vertical="center"/>
    </xf>
    <xf numFmtId="0" fontId="51" fillId="32" borderId="0" applyNumberFormat="0" applyBorder="0" applyAlignment="0" applyProtection="0">
      <alignment vertical="center"/>
    </xf>
    <xf numFmtId="0" fontId="51" fillId="32" borderId="0" applyNumberFormat="0" applyBorder="0" applyAlignment="0" applyProtection="0">
      <alignment vertical="center"/>
    </xf>
    <xf numFmtId="0" fontId="51" fillId="32" borderId="0" applyNumberFormat="0" applyBorder="0" applyAlignment="0" applyProtection="0">
      <alignment vertical="center"/>
    </xf>
    <xf numFmtId="14" fontId="26" fillId="0" borderId="0">
      <alignment horizontal="center" vertical="center" wrapText="1"/>
      <protection locked="0"/>
    </xf>
    <xf numFmtId="0" fontId="54" fillId="13" borderId="0" applyProtection="0">
      <alignment vertical="center"/>
    </xf>
    <xf numFmtId="0" fontId="37" fillId="20" borderId="0" applyProtection="0">
      <alignment vertical="center"/>
    </xf>
    <xf numFmtId="0" fontId="37" fillId="20" borderId="0" applyProtection="0">
      <alignment vertical="center"/>
    </xf>
    <xf numFmtId="0" fontId="37" fillId="20" borderId="0" applyProtection="0">
      <alignment vertical="center"/>
    </xf>
    <xf numFmtId="0" fontId="37" fillId="20" borderId="0" applyProtection="0">
      <alignment vertical="center"/>
    </xf>
    <xf numFmtId="0" fontId="51" fillId="2" borderId="0" applyNumberFormat="0" applyBorder="0" applyAlignment="0" applyProtection="0">
      <alignment vertical="center"/>
    </xf>
    <xf numFmtId="0" fontId="37" fillId="20" borderId="0" applyProtection="0">
      <alignment vertical="center"/>
    </xf>
    <xf numFmtId="0" fontId="46" fillId="19" borderId="0" applyNumberFormat="0" applyBorder="0" applyAlignment="0" applyProtection="0">
      <alignment vertical="center"/>
    </xf>
    <xf numFmtId="0" fontId="37" fillId="20" borderId="0" applyProtection="0">
      <alignment vertical="center"/>
    </xf>
    <xf numFmtId="0" fontId="37" fillId="20" borderId="0" applyNumberFormat="0" applyBorder="0" applyAlignment="0" applyProtection="0">
      <alignment vertical="center"/>
    </xf>
    <xf numFmtId="0" fontId="37" fillId="17" borderId="0" applyProtection="0">
      <alignment vertical="center"/>
    </xf>
    <xf numFmtId="0" fontId="37" fillId="17" borderId="0" applyProtection="0">
      <alignment vertical="center"/>
    </xf>
    <xf numFmtId="0" fontId="67" fillId="0" borderId="0" applyProtection="0">
      <alignment vertical="center"/>
    </xf>
    <xf numFmtId="0" fontId="54" fillId="13" borderId="0" applyNumberFormat="0" applyBorder="0" applyAlignment="0" applyProtection="0">
      <alignment vertical="center"/>
    </xf>
    <xf numFmtId="0" fontId="37" fillId="17" borderId="0" applyProtection="0">
      <alignment vertical="center"/>
    </xf>
    <xf numFmtId="0" fontId="37" fillId="17" borderId="0" applyProtection="0">
      <alignment vertical="center"/>
    </xf>
    <xf numFmtId="0" fontId="37" fillId="17" borderId="0" applyProtection="0">
      <alignment vertical="center"/>
    </xf>
    <xf numFmtId="0" fontId="37" fillId="17" borderId="0" applyProtection="0">
      <alignment vertical="center"/>
    </xf>
    <xf numFmtId="0" fontId="37" fillId="17" borderId="0" applyNumberFormat="0" applyBorder="0" applyAlignment="0" applyProtection="0">
      <alignment vertical="center"/>
    </xf>
    <xf numFmtId="0" fontId="55" fillId="0" borderId="21" applyProtection="0">
      <alignment vertical="center"/>
    </xf>
    <xf numFmtId="0" fontId="37" fillId="17" borderId="0" applyNumberFormat="0" applyBorder="0" applyAlignment="0" applyProtection="0">
      <alignment vertical="center"/>
    </xf>
    <xf numFmtId="0" fontId="55" fillId="0" borderId="21" applyProtection="0">
      <alignment vertical="center"/>
    </xf>
    <xf numFmtId="0" fontId="37" fillId="17" borderId="0" applyNumberFormat="0" applyBorder="0" applyAlignment="0" applyProtection="0">
      <alignment vertical="center"/>
    </xf>
    <xf numFmtId="0" fontId="55" fillId="0" borderId="21" applyProtection="0">
      <alignment vertical="center"/>
    </xf>
    <xf numFmtId="0" fontId="37" fillId="17" borderId="0" applyNumberFormat="0" applyBorder="0" applyAlignment="0" applyProtection="0">
      <alignment vertical="center"/>
    </xf>
    <xf numFmtId="0" fontId="55" fillId="0" borderId="21" applyNumberFormat="0" applyFill="0" applyAlignment="0" applyProtection="0">
      <alignment vertical="center"/>
    </xf>
    <xf numFmtId="0" fontId="37" fillId="17" borderId="0" applyNumberFormat="0" applyBorder="0" applyAlignment="0" applyProtection="0">
      <alignment vertical="center"/>
    </xf>
    <xf numFmtId="0" fontId="55" fillId="0" borderId="21" applyNumberFormat="0" applyFill="0" applyAlignment="0" applyProtection="0">
      <alignment vertical="center"/>
    </xf>
    <xf numFmtId="0" fontId="37" fillId="17" borderId="0" applyProtection="0">
      <alignment vertical="center"/>
    </xf>
    <xf numFmtId="0" fontId="51" fillId="18" borderId="0" applyProtection="0">
      <alignment vertical="center"/>
    </xf>
    <xf numFmtId="0" fontId="51" fillId="18" borderId="0" applyProtection="0">
      <alignment vertical="center"/>
    </xf>
    <xf numFmtId="0" fontId="51" fillId="18" borderId="0" applyProtection="0">
      <alignment vertical="center"/>
    </xf>
    <xf numFmtId="0" fontId="51" fillId="18" borderId="0" applyProtection="0">
      <alignment vertical="center"/>
    </xf>
    <xf numFmtId="0" fontId="51" fillId="18" borderId="0" applyProtection="0">
      <alignment vertical="center"/>
    </xf>
    <xf numFmtId="0" fontId="51" fillId="18" borderId="0" applyNumberFormat="0" applyBorder="0" applyAlignment="0" applyProtection="0">
      <alignment vertical="center"/>
    </xf>
    <xf numFmtId="0" fontId="51" fillId="18" borderId="0" applyNumberFormat="0" applyBorder="0" applyAlignment="0" applyProtection="0">
      <alignment vertical="center"/>
    </xf>
    <xf numFmtId="0" fontId="29" fillId="0" borderId="0" applyProtection="0">
      <alignment vertical="center"/>
    </xf>
    <xf numFmtId="0" fontId="51" fillId="18" borderId="0" applyNumberFormat="0" applyBorder="0" applyAlignment="0" applyProtection="0">
      <alignment vertical="center"/>
    </xf>
    <xf numFmtId="0" fontId="29" fillId="0" borderId="0" applyProtection="0">
      <alignment vertical="center"/>
    </xf>
    <xf numFmtId="0" fontId="51" fillId="2" borderId="0" applyProtection="0">
      <alignment vertical="center"/>
    </xf>
    <xf numFmtId="0" fontId="47" fillId="22" borderId="2">
      <alignment vertical="center"/>
      <protection locked="0"/>
    </xf>
    <xf numFmtId="0" fontId="51" fillId="2" borderId="0" applyProtection="0">
      <alignment vertical="center"/>
    </xf>
    <xf numFmtId="0" fontId="5" fillId="0" borderId="5" applyProtection="0">
      <alignment horizontal="left" vertical="center"/>
    </xf>
    <xf numFmtId="0" fontId="51" fillId="2" borderId="0" applyProtection="0">
      <alignment vertical="center"/>
    </xf>
    <xf numFmtId="0" fontId="51" fillId="2" borderId="0" applyProtection="0">
      <alignment vertical="center"/>
    </xf>
    <xf numFmtId="0" fontId="51" fillId="2" borderId="0" applyProtection="0">
      <alignment vertical="center"/>
    </xf>
    <xf numFmtId="0" fontId="51" fillId="2" borderId="0" applyProtection="0">
      <alignment vertical="center"/>
    </xf>
    <xf numFmtId="0" fontId="46" fillId="19" borderId="0" applyNumberFormat="0" applyBorder="0" applyAlignment="0" applyProtection="0">
      <alignment vertical="center"/>
    </xf>
    <xf numFmtId="0" fontId="51" fillId="2" borderId="0" applyProtection="0">
      <alignment vertical="center"/>
    </xf>
    <xf numFmtId="0" fontId="51" fillId="2" borderId="0" applyProtection="0">
      <alignment vertical="center"/>
    </xf>
    <xf numFmtId="37" fontId="52" fillId="0" borderId="0" applyProtection="0">
      <alignment vertical="center"/>
    </xf>
    <xf numFmtId="0" fontId="51" fillId="2" borderId="0" applyProtection="0">
      <alignment vertical="center"/>
    </xf>
    <xf numFmtId="0" fontId="51" fillId="2" borderId="0" applyNumberFormat="0" applyBorder="0" applyAlignment="0" applyProtection="0">
      <alignment vertical="center"/>
    </xf>
    <xf numFmtId="0" fontId="51" fillId="2" borderId="0" applyNumberFormat="0" applyBorder="0" applyAlignment="0" applyProtection="0">
      <alignment vertical="center"/>
    </xf>
    <xf numFmtId="0" fontId="51" fillId="2" borderId="0" applyNumberFormat="0" applyBorder="0" applyAlignment="0" applyProtection="0">
      <alignment vertical="center"/>
    </xf>
    <xf numFmtId="0" fontId="51" fillId="2" borderId="0" applyNumberFormat="0" applyBorder="0" applyAlignment="0" applyProtection="0">
      <alignment vertical="center"/>
    </xf>
    <xf numFmtId="0" fontId="37" fillId="2" borderId="0" applyProtection="0">
      <alignment vertical="center"/>
    </xf>
    <xf numFmtId="0" fontId="37" fillId="2" borderId="0" applyProtection="0">
      <alignment vertical="center"/>
    </xf>
    <xf numFmtId="0" fontId="37" fillId="2" borderId="0" applyProtection="0">
      <alignment vertical="center"/>
    </xf>
    <xf numFmtId="0" fontId="33" fillId="13" borderId="0" applyNumberFormat="0" applyBorder="0" applyAlignment="0" applyProtection="0">
      <alignment vertical="center"/>
    </xf>
    <xf numFmtId="0" fontId="37" fillId="2" borderId="0" applyProtection="0">
      <alignment vertical="center"/>
    </xf>
    <xf numFmtId="0" fontId="37" fillId="2" borderId="0" applyProtection="0">
      <alignment vertical="center"/>
    </xf>
    <xf numFmtId="0" fontId="46" fillId="19" borderId="0" applyProtection="0">
      <alignment vertical="center"/>
    </xf>
    <xf numFmtId="0" fontId="37" fillId="2" borderId="0" applyProtection="0">
      <alignment vertical="center"/>
    </xf>
    <xf numFmtId="0" fontId="33" fillId="13" borderId="0" applyNumberFormat="0" applyBorder="0" applyAlignment="0" applyProtection="0">
      <alignment vertical="center"/>
    </xf>
    <xf numFmtId="0" fontId="37" fillId="2" borderId="0" applyProtection="0">
      <alignment vertical="center"/>
    </xf>
    <xf numFmtId="0" fontId="37" fillId="2" borderId="0" applyProtection="0">
      <alignment vertical="center"/>
    </xf>
    <xf numFmtId="0" fontId="31" fillId="27" borderId="0" applyProtection="0">
      <alignment vertical="center"/>
    </xf>
    <xf numFmtId="0" fontId="37" fillId="2" borderId="0" applyNumberFormat="0" applyBorder="0" applyAlignment="0" applyProtection="0">
      <alignment vertical="center"/>
    </xf>
    <xf numFmtId="0" fontId="37" fillId="2" borderId="0" applyNumberFormat="0" applyBorder="0" applyAlignment="0" applyProtection="0">
      <alignment vertical="center"/>
    </xf>
    <xf numFmtId="0" fontId="37" fillId="2" borderId="0" applyNumberFormat="0" applyBorder="0" applyAlignment="0" applyProtection="0">
      <alignment vertical="center"/>
    </xf>
    <xf numFmtId="0" fontId="37" fillId="2" borderId="0" applyNumberFormat="0" applyBorder="0" applyAlignment="0" applyProtection="0">
      <alignment vertical="center"/>
    </xf>
    <xf numFmtId="0" fontId="37" fillId="9" borderId="0" applyProtection="0">
      <alignment vertical="center"/>
    </xf>
    <xf numFmtId="0" fontId="37" fillId="9" borderId="0" applyProtection="0">
      <alignment vertical="center"/>
    </xf>
    <xf numFmtId="0" fontId="54" fillId="13" borderId="0" applyNumberFormat="0" applyBorder="0" applyAlignment="0" applyProtection="0">
      <alignment vertical="center"/>
    </xf>
    <xf numFmtId="0" fontId="37" fillId="9" borderId="0" applyProtection="0">
      <alignment vertical="center"/>
    </xf>
    <xf numFmtId="0" fontId="37" fillId="9" borderId="0" applyProtection="0">
      <alignment vertical="center"/>
    </xf>
    <xf numFmtId="0" fontId="37" fillId="9" borderId="0" applyProtection="0">
      <alignment vertical="center"/>
    </xf>
    <xf numFmtId="0" fontId="37" fillId="9" borderId="0" applyProtection="0">
      <alignment vertical="center"/>
    </xf>
    <xf numFmtId="0" fontId="37" fillId="9" borderId="0" applyProtection="0">
      <alignment vertical="center"/>
    </xf>
    <xf numFmtId="0" fontId="43" fillId="19" borderId="0" applyProtection="0">
      <alignment vertical="center"/>
    </xf>
    <xf numFmtId="0" fontId="37" fillId="9" borderId="0" applyNumberFormat="0" applyBorder="0" applyAlignment="0" applyProtection="0">
      <alignment vertical="center"/>
    </xf>
    <xf numFmtId="0" fontId="43" fillId="19" borderId="0" applyProtection="0">
      <alignment vertical="center"/>
    </xf>
    <xf numFmtId="0" fontId="37" fillId="9" borderId="0" applyNumberFormat="0" applyBorder="0" applyAlignment="0" applyProtection="0">
      <alignment vertical="center"/>
    </xf>
    <xf numFmtId="0" fontId="43" fillId="19" borderId="0" applyProtection="0">
      <alignment vertical="center"/>
    </xf>
    <xf numFmtId="0" fontId="37" fillId="9" borderId="0" applyNumberFormat="0" applyBorder="0" applyAlignment="0" applyProtection="0">
      <alignment vertical="center"/>
    </xf>
    <xf numFmtId="0" fontId="37" fillId="9" borderId="0" applyNumberFormat="0" applyBorder="0" applyAlignment="0" applyProtection="0">
      <alignment vertical="center"/>
    </xf>
    <xf numFmtId="0" fontId="37" fillId="9" borderId="0" applyNumberFormat="0" applyBorder="0" applyAlignment="0" applyProtection="0">
      <alignment vertical="center"/>
    </xf>
    <xf numFmtId="0" fontId="37" fillId="9" borderId="0" applyProtection="0">
      <alignment vertical="center"/>
    </xf>
    <xf numFmtId="0" fontId="26" fillId="0" borderId="0">
      <alignment horizontal="center" vertical="center" wrapText="1"/>
      <protection locked="0"/>
    </xf>
    <xf numFmtId="0" fontId="26" fillId="0" borderId="0">
      <alignment horizontal="center" vertical="center" wrapText="1"/>
      <protection locked="0"/>
    </xf>
    <xf numFmtId="0" fontId="26" fillId="0" borderId="0">
      <alignment horizontal="center" vertical="center" wrapText="1"/>
      <protection locked="0"/>
    </xf>
    <xf numFmtId="0" fontId="26" fillId="0" borderId="0">
      <alignment horizontal="center" vertical="center" wrapText="1"/>
      <protection locked="0"/>
    </xf>
    <xf numFmtId="0" fontId="72" fillId="0" borderId="0">
      <alignment vertical="center"/>
    </xf>
    <xf numFmtId="0" fontId="72" fillId="0" borderId="0">
      <alignment vertical="center"/>
    </xf>
    <xf numFmtId="0" fontId="26" fillId="0" borderId="0">
      <alignment horizontal="center" vertical="center" wrapText="1"/>
      <protection locked="0"/>
    </xf>
    <xf numFmtId="0" fontId="26" fillId="0" borderId="0">
      <alignment horizontal="center" vertical="center" wrapText="1"/>
      <protection locked="0"/>
    </xf>
    <xf numFmtId="0" fontId="26" fillId="0" borderId="0">
      <alignment horizontal="center" vertical="center" wrapText="1"/>
      <protection locked="0"/>
    </xf>
    <xf numFmtId="41" fontId="72" fillId="0" borderId="0" applyFont="0" applyFill="0" applyBorder="0" applyAlignment="0" applyProtection="0">
      <alignment vertical="center"/>
    </xf>
    <xf numFmtId="9" fontId="27" fillId="0" borderId="0" applyProtection="0">
      <alignment vertical="center"/>
    </xf>
    <xf numFmtId="193" fontId="29" fillId="0" borderId="0" applyProtection="0">
      <alignment vertical="center"/>
    </xf>
    <xf numFmtId="0" fontId="54" fillId="13" borderId="0" applyNumberFormat="0" applyBorder="0" applyAlignment="0" applyProtection="0">
      <alignment vertical="center"/>
    </xf>
    <xf numFmtId="193" fontId="29" fillId="0" borderId="0" applyProtection="0">
      <alignment vertical="center"/>
    </xf>
    <xf numFmtId="193" fontId="29" fillId="0" borderId="0" applyProtection="0">
      <alignment vertical="center"/>
    </xf>
    <xf numFmtId="0" fontId="54" fillId="13" borderId="0" applyNumberFormat="0" applyBorder="0" applyAlignment="0" applyProtection="0">
      <alignment vertical="center"/>
    </xf>
    <xf numFmtId="193" fontId="29" fillId="0" borderId="0" applyProtection="0">
      <alignment vertical="center"/>
    </xf>
    <xf numFmtId="193" fontId="29" fillId="0" borderId="0" applyProtection="0">
      <alignment vertical="center"/>
    </xf>
    <xf numFmtId="193" fontId="29" fillId="0" borderId="0" applyProtection="0">
      <alignment vertical="center"/>
    </xf>
    <xf numFmtId="193" fontId="29" fillId="0" borderId="0" applyProtection="0">
      <alignment vertical="center"/>
    </xf>
    <xf numFmtId="193" fontId="29" fillId="0" borderId="0" applyProtection="0">
      <alignment vertical="center"/>
    </xf>
    <xf numFmtId="43" fontId="72" fillId="0" borderId="0" applyFont="0" applyFill="0" applyBorder="0" applyAlignment="0" applyProtection="0">
      <alignment vertical="center"/>
    </xf>
    <xf numFmtId="183" fontId="72" fillId="0" borderId="0" applyFont="0" applyFill="0" applyBorder="0" applyAlignment="0" applyProtection="0">
      <alignment vertical="center"/>
    </xf>
    <xf numFmtId="187" fontId="29" fillId="0" borderId="0" applyProtection="0">
      <alignment vertical="center"/>
    </xf>
    <xf numFmtId="187" fontId="29" fillId="0" borderId="0" applyProtection="0">
      <alignment vertical="center"/>
    </xf>
    <xf numFmtId="187" fontId="29" fillId="0" borderId="0" applyProtection="0">
      <alignment vertical="center"/>
    </xf>
    <xf numFmtId="187" fontId="29" fillId="0" borderId="0" applyProtection="0">
      <alignment vertical="center"/>
    </xf>
    <xf numFmtId="187" fontId="29" fillId="0" borderId="0" applyProtection="0">
      <alignment vertical="center"/>
    </xf>
    <xf numFmtId="187" fontId="29" fillId="0" borderId="0" applyProtection="0">
      <alignment vertical="center"/>
    </xf>
    <xf numFmtId="189" fontId="32" fillId="15" borderId="0" applyProtection="0">
      <alignment vertical="center"/>
    </xf>
    <xf numFmtId="15" fontId="41" fillId="0" borderId="0" applyProtection="0">
      <alignment vertical="center"/>
    </xf>
    <xf numFmtId="15" fontId="41" fillId="0" borderId="0" applyProtection="0">
      <alignment vertical="center"/>
    </xf>
    <xf numFmtId="15" fontId="41" fillId="0" borderId="0" applyProtection="0">
      <alignment vertical="center"/>
    </xf>
    <xf numFmtId="0" fontId="72" fillId="0" borderId="0">
      <alignment vertical="center"/>
    </xf>
    <xf numFmtId="15" fontId="41" fillId="0" borderId="0" applyProtection="0">
      <alignment vertical="center"/>
    </xf>
    <xf numFmtId="0" fontId="46" fillId="19" borderId="0" applyNumberFormat="0" applyBorder="0" applyAlignment="0" applyProtection="0">
      <alignment vertical="center"/>
    </xf>
    <xf numFmtId="0" fontId="31" fillId="28" borderId="0" applyNumberFormat="0" applyBorder="0" applyAlignment="0" applyProtection="0">
      <alignment vertical="center"/>
    </xf>
    <xf numFmtId="15" fontId="41" fillId="0" borderId="0" applyProtection="0">
      <alignment vertical="center"/>
    </xf>
    <xf numFmtId="0" fontId="72" fillId="0" borderId="0">
      <alignment vertical="center"/>
    </xf>
    <xf numFmtId="15" fontId="41" fillId="0" borderId="0" applyProtection="0">
      <alignment vertical="center"/>
    </xf>
    <xf numFmtId="15" fontId="41" fillId="0" borderId="0" applyProtection="0">
      <alignment vertical="center"/>
    </xf>
    <xf numFmtId="186" fontId="29" fillId="0" borderId="0" applyProtection="0">
      <alignment vertical="center"/>
    </xf>
    <xf numFmtId="0" fontId="54" fillId="13" borderId="0" applyNumberFormat="0" applyBorder="0" applyAlignment="0" applyProtection="0">
      <alignment vertical="center"/>
    </xf>
    <xf numFmtId="0" fontId="43" fillId="19" borderId="0" applyNumberFormat="0" applyBorder="0" applyAlignment="0" applyProtection="0">
      <alignment vertical="center"/>
    </xf>
    <xf numFmtId="186" fontId="29" fillId="0" borderId="0" applyProtection="0">
      <alignment vertical="center"/>
    </xf>
    <xf numFmtId="186" fontId="29" fillId="0" borderId="0" applyProtection="0">
      <alignment vertical="center"/>
    </xf>
    <xf numFmtId="0" fontId="45" fillId="21" borderId="0" applyProtection="0">
      <alignment vertical="center"/>
    </xf>
    <xf numFmtId="186" fontId="29" fillId="0" borderId="0" applyProtection="0">
      <alignment vertical="center"/>
    </xf>
    <xf numFmtId="0" fontId="72" fillId="0" borderId="0">
      <alignment vertical="center"/>
    </xf>
    <xf numFmtId="0" fontId="72" fillId="0" borderId="0"/>
    <xf numFmtId="0" fontId="45" fillId="21" borderId="0" applyProtection="0">
      <alignment vertical="center"/>
    </xf>
    <xf numFmtId="186" fontId="29" fillId="0" borderId="0" applyProtection="0">
      <alignment vertical="center"/>
    </xf>
    <xf numFmtId="186" fontId="29" fillId="0" borderId="0" applyProtection="0">
      <alignment vertical="center"/>
    </xf>
    <xf numFmtId="0" fontId="39" fillId="8" borderId="0" applyProtection="0">
      <alignment vertical="center"/>
    </xf>
    <xf numFmtId="0" fontId="39" fillId="8" borderId="0" applyProtection="0">
      <alignment vertical="center"/>
    </xf>
    <xf numFmtId="0" fontId="39" fillId="8" borderId="0" applyProtection="0">
      <alignment vertical="center"/>
    </xf>
    <xf numFmtId="0" fontId="39" fillId="8" borderId="0" applyProtection="0">
      <alignment vertical="center"/>
    </xf>
    <xf numFmtId="0" fontId="39" fillId="8" borderId="0" applyProtection="0">
      <alignment vertical="center"/>
    </xf>
    <xf numFmtId="0" fontId="39" fillId="8" borderId="0" applyProtection="0">
      <alignment vertical="center"/>
    </xf>
    <xf numFmtId="40" fontId="72" fillId="0" borderId="0" applyProtection="0">
      <alignment vertical="center"/>
    </xf>
    <xf numFmtId="0" fontId="72" fillId="0" borderId="0" applyProtection="0">
      <alignment vertical="center"/>
    </xf>
    <xf numFmtId="0" fontId="39" fillId="8" borderId="0" applyProtection="0">
      <alignment vertical="center"/>
    </xf>
    <xf numFmtId="0" fontId="72" fillId="0" borderId="0" applyProtection="0">
      <alignment vertical="center"/>
    </xf>
    <xf numFmtId="0" fontId="39" fillId="8" borderId="0" applyProtection="0">
      <alignment vertical="center"/>
    </xf>
    <xf numFmtId="14" fontId="26" fillId="0" borderId="0">
      <alignment horizontal="center" vertical="center" wrapText="1"/>
      <protection locked="0"/>
    </xf>
    <xf numFmtId="0" fontId="39" fillId="8" borderId="0" applyProtection="0">
      <alignment vertical="center"/>
    </xf>
    <xf numFmtId="0" fontId="44" fillId="0" borderId="24" applyProtection="0">
      <alignment vertical="center"/>
    </xf>
    <xf numFmtId="43" fontId="72" fillId="0" borderId="0" applyFont="0" applyFill="0" applyBorder="0" applyAlignment="0" applyProtection="0">
      <alignment vertical="center"/>
    </xf>
    <xf numFmtId="0" fontId="31" fillId="17" borderId="0" applyProtection="0">
      <alignment vertical="center"/>
    </xf>
    <xf numFmtId="0" fontId="44" fillId="0" borderId="24" applyProtection="0">
      <alignment vertical="center"/>
    </xf>
    <xf numFmtId="0" fontId="31" fillId="17" borderId="0" applyProtection="0">
      <alignment vertical="center"/>
    </xf>
    <xf numFmtId="0" fontId="44" fillId="0" borderId="24" applyProtection="0">
      <alignment vertical="center"/>
    </xf>
    <xf numFmtId="0" fontId="72" fillId="0" borderId="0">
      <alignment vertical="center"/>
    </xf>
    <xf numFmtId="0" fontId="31" fillId="17" borderId="0" applyProtection="0">
      <alignment vertical="center"/>
    </xf>
    <xf numFmtId="0" fontId="44" fillId="0" borderId="24" applyProtection="0">
      <alignment vertical="center"/>
    </xf>
    <xf numFmtId="0" fontId="44" fillId="0" borderId="24" applyProtection="0">
      <alignment vertical="center"/>
    </xf>
    <xf numFmtId="0" fontId="44" fillId="0" borderId="24" applyProtection="0">
      <alignment vertical="center"/>
    </xf>
    <xf numFmtId="0" fontId="72" fillId="0" borderId="0">
      <alignment vertical="center"/>
    </xf>
    <xf numFmtId="0" fontId="44" fillId="0" borderId="24" applyProtection="0">
      <alignment vertical="center"/>
    </xf>
    <xf numFmtId="0" fontId="44" fillId="0" borderId="24" applyProtection="0">
      <alignment vertical="center"/>
    </xf>
    <xf numFmtId="0" fontId="44" fillId="0" borderId="7" applyProtection="0">
      <alignment horizontal="left" vertical="center"/>
    </xf>
    <xf numFmtId="43" fontId="72" fillId="0" borderId="0" applyFont="0" applyFill="0" applyBorder="0" applyAlignment="0" applyProtection="0">
      <alignment vertical="center"/>
    </xf>
    <xf numFmtId="0" fontId="31" fillId="17" borderId="0" applyProtection="0">
      <alignment vertical="center"/>
    </xf>
    <xf numFmtId="0" fontId="44" fillId="0" borderId="7" applyProtection="0">
      <alignment horizontal="left" vertical="center"/>
    </xf>
    <xf numFmtId="0" fontId="44" fillId="0" borderId="7" applyProtection="0">
      <alignment horizontal="left" vertical="center"/>
    </xf>
    <xf numFmtId="0" fontId="46" fillId="19" borderId="0" applyNumberFormat="0" applyBorder="0" applyAlignment="0" applyProtection="0">
      <alignment vertical="center"/>
    </xf>
    <xf numFmtId="0" fontId="44" fillId="0" borderId="7" applyProtection="0">
      <alignment horizontal="left" vertical="center"/>
    </xf>
    <xf numFmtId="0" fontId="47" fillId="22" borderId="2">
      <alignment vertical="center"/>
      <protection locked="0"/>
    </xf>
    <xf numFmtId="0" fontId="44" fillId="0" borderId="7" applyProtection="0">
      <alignment horizontal="left" vertical="center"/>
    </xf>
    <xf numFmtId="0" fontId="46" fillId="19" borderId="0" applyNumberFormat="0" applyBorder="0" applyAlignment="0" applyProtection="0">
      <alignment vertical="center"/>
    </xf>
    <xf numFmtId="0" fontId="44" fillId="0" borderId="7" applyProtection="0">
      <alignment horizontal="left" vertical="center"/>
    </xf>
    <xf numFmtId="0" fontId="44" fillId="0" borderId="7" applyProtection="0">
      <alignment horizontal="left" vertical="center"/>
    </xf>
    <xf numFmtId="0" fontId="39" fillId="18" borderId="0" applyProtection="0">
      <alignment vertical="center"/>
    </xf>
    <xf numFmtId="0" fontId="54" fillId="13" borderId="0" applyProtection="0">
      <alignment vertical="center"/>
    </xf>
    <xf numFmtId="0" fontId="39" fillId="18" borderId="0" applyProtection="0">
      <alignment vertical="center"/>
    </xf>
    <xf numFmtId="0" fontId="54" fillId="13" borderId="0" applyProtection="0">
      <alignment vertical="center"/>
    </xf>
    <xf numFmtId="0" fontId="39" fillId="18" borderId="0" applyProtection="0">
      <alignment vertical="center"/>
    </xf>
    <xf numFmtId="0" fontId="54" fillId="13" borderId="0" applyProtection="0">
      <alignment vertical="center"/>
    </xf>
    <xf numFmtId="0" fontId="39" fillId="18" borderId="0" applyProtection="0">
      <alignment vertical="center"/>
    </xf>
    <xf numFmtId="0" fontId="39" fillId="18" borderId="0" applyProtection="0">
      <alignment vertical="center"/>
    </xf>
    <xf numFmtId="0" fontId="39" fillId="18" borderId="0" applyProtection="0">
      <alignment vertical="center"/>
    </xf>
    <xf numFmtId="0" fontId="54" fillId="13" borderId="0" applyProtection="0">
      <alignment vertical="center"/>
    </xf>
    <xf numFmtId="0" fontId="39" fillId="18" borderId="0" applyProtection="0">
      <alignment vertical="center"/>
    </xf>
    <xf numFmtId="0" fontId="54" fillId="13" borderId="0" applyProtection="0">
      <alignment vertical="center"/>
    </xf>
    <xf numFmtId="0" fontId="39" fillId="18" borderId="0" applyProtection="0">
      <alignment vertical="center"/>
    </xf>
    <xf numFmtId="0" fontId="54" fillId="13" borderId="0" applyProtection="0">
      <alignment vertical="center"/>
    </xf>
    <xf numFmtId="189" fontId="49" fillId="23" borderId="0" applyProtection="0">
      <alignment vertical="center"/>
    </xf>
    <xf numFmtId="189" fontId="49" fillId="23" borderId="0" applyProtection="0">
      <alignment vertical="center"/>
    </xf>
    <xf numFmtId="189" fontId="49" fillId="23" borderId="0" applyProtection="0">
      <alignment vertical="center"/>
    </xf>
    <xf numFmtId="189" fontId="49" fillId="23" borderId="0" applyProtection="0">
      <alignment vertical="center"/>
    </xf>
    <xf numFmtId="189" fontId="49" fillId="23" borderId="0" applyProtection="0">
      <alignment vertical="center"/>
    </xf>
    <xf numFmtId="189" fontId="32" fillId="15" borderId="0" applyProtection="0">
      <alignment vertical="center"/>
    </xf>
    <xf numFmtId="189" fontId="32" fillId="15" borderId="0" applyProtection="0">
      <alignment vertical="center"/>
    </xf>
    <xf numFmtId="189" fontId="32" fillId="15" borderId="0" applyProtection="0">
      <alignment vertical="center"/>
    </xf>
    <xf numFmtId="0" fontId="46" fillId="19" borderId="0" applyProtection="0">
      <alignment vertical="center"/>
    </xf>
    <xf numFmtId="189" fontId="32" fillId="15" borderId="0" applyProtection="0">
      <alignment vertical="center"/>
    </xf>
    <xf numFmtId="0" fontId="46" fillId="19" borderId="0" applyProtection="0">
      <alignment vertical="center"/>
    </xf>
    <xf numFmtId="189" fontId="32" fillId="15" borderId="0" applyProtection="0">
      <alignment vertical="center"/>
    </xf>
    <xf numFmtId="38" fontId="72" fillId="0" borderId="0" applyProtection="0">
      <alignment vertical="center"/>
    </xf>
    <xf numFmtId="0" fontId="47" fillId="22" borderId="2">
      <alignment vertical="center"/>
      <protection locked="0"/>
    </xf>
    <xf numFmtId="178" fontId="72" fillId="0" borderId="0" applyProtection="0">
      <alignment vertical="center"/>
    </xf>
    <xf numFmtId="0" fontId="72" fillId="30" borderId="0" applyNumberFormat="0" applyFont="0" applyBorder="0" applyAlignment="0" applyProtection="0">
      <alignment vertical="center"/>
    </xf>
    <xf numFmtId="0" fontId="72" fillId="0" borderId="0" applyProtection="0">
      <alignment vertical="center"/>
    </xf>
    <xf numFmtId="200" fontId="72" fillId="0" borderId="0" applyProtection="0">
      <alignment vertical="center"/>
    </xf>
    <xf numFmtId="0" fontId="42" fillId="0" borderId="0" applyProtection="0">
      <alignment vertical="center"/>
    </xf>
    <xf numFmtId="196" fontId="72" fillId="0" borderId="0" applyProtection="0">
      <alignment vertical="center"/>
    </xf>
    <xf numFmtId="9" fontId="27" fillId="0" borderId="0">
      <alignment vertical="center"/>
    </xf>
    <xf numFmtId="9" fontId="27" fillId="0" borderId="0">
      <alignment vertical="center"/>
    </xf>
    <xf numFmtId="178" fontId="72" fillId="0" borderId="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29" fillId="0" borderId="0" applyProtection="0">
      <alignment vertical="center"/>
    </xf>
    <xf numFmtId="37" fontId="52" fillId="0" borderId="0" applyProtection="0">
      <alignment vertical="center"/>
    </xf>
    <xf numFmtId="37" fontId="52" fillId="0" borderId="0" applyProtection="0">
      <alignment vertical="center"/>
    </xf>
    <xf numFmtId="0" fontId="54" fillId="13" borderId="0" applyNumberFormat="0" applyBorder="0" applyAlignment="0" applyProtection="0">
      <alignment vertical="center"/>
    </xf>
    <xf numFmtId="37" fontId="52" fillId="0" borderId="0" applyProtection="0">
      <alignment vertical="center"/>
    </xf>
    <xf numFmtId="0" fontId="54" fillId="13" borderId="0" applyNumberFormat="0" applyBorder="0" applyAlignment="0" applyProtection="0">
      <alignment vertical="center"/>
    </xf>
    <xf numFmtId="37" fontId="52" fillId="0" borderId="0" applyProtection="0">
      <alignment vertical="center"/>
    </xf>
    <xf numFmtId="0" fontId="46" fillId="19" borderId="0" applyNumberFormat="0" applyBorder="0" applyAlignment="0" applyProtection="0">
      <alignment vertical="center"/>
    </xf>
    <xf numFmtId="37" fontId="52" fillId="0" borderId="0" applyProtection="0">
      <alignment vertical="center"/>
    </xf>
    <xf numFmtId="37" fontId="52" fillId="0" borderId="0" applyProtection="0">
      <alignment vertical="center"/>
    </xf>
    <xf numFmtId="0" fontId="43" fillId="19" borderId="0" applyNumberFormat="0" applyBorder="0" applyAlignment="0" applyProtection="0">
      <alignment vertical="center"/>
    </xf>
    <xf numFmtId="37" fontId="52" fillId="0" borderId="0" applyProtection="0">
      <alignment vertical="center"/>
    </xf>
    <xf numFmtId="37" fontId="52" fillId="0" borderId="0" applyProtection="0">
      <alignment vertical="center"/>
    </xf>
    <xf numFmtId="177" fontId="5" fillId="0" borderId="0" applyProtection="0">
      <alignment vertical="center"/>
    </xf>
    <xf numFmtId="177" fontId="5" fillId="0" borderId="0" applyProtection="0">
      <alignment vertical="center"/>
    </xf>
    <xf numFmtId="177" fontId="5" fillId="0" borderId="0" applyProtection="0">
      <alignment vertical="center"/>
    </xf>
    <xf numFmtId="177" fontId="5" fillId="0" borderId="0" applyProtection="0">
      <alignment vertical="center"/>
    </xf>
    <xf numFmtId="0" fontId="54" fillId="13" borderId="0" applyNumberFormat="0" applyBorder="0" applyAlignment="0" applyProtection="0">
      <alignment vertical="center"/>
    </xf>
    <xf numFmtId="177" fontId="5" fillId="0" borderId="0" applyProtection="0">
      <alignment vertical="center"/>
    </xf>
    <xf numFmtId="177" fontId="5" fillId="0" borderId="0" applyProtection="0">
      <alignment vertical="center"/>
    </xf>
    <xf numFmtId="177" fontId="5" fillId="0" borderId="0" applyProtection="0">
      <alignment vertical="center"/>
    </xf>
    <xf numFmtId="177" fontId="5" fillId="0" borderId="0" applyProtection="0">
      <alignment vertical="center"/>
    </xf>
    <xf numFmtId="0" fontId="72" fillId="0" borderId="0">
      <alignment vertical="center"/>
    </xf>
    <xf numFmtId="177" fontId="5" fillId="0" borderId="0" applyProtection="0">
      <alignment vertical="center"/>
    </xf>
    <xf numFmtId="0" fontId="38" fillId="0" borderId="0">
      <alignment vertical="center"/>
    </xf>
    <xf numFmtId="14" fontId="26" fillId="0" borderId="0">
      <alignment horizontal="center" vertical="center" wrapText="1"/>
      <protection locked="0"/>
    </xf>
    <xf numFmtId="0" fontId="54" fillId="13" borderId="0" applyProtection="0">
      <alignment vertical="center"/>
    </xf>
    <xf numFmtId="14" fontId="26" fillId="0" borderId="0">
      <alignment horizontal="center" vertical="center" wrapText="1"/>
      <protection locked="0"/>
    </xf>
    <xf numFmtId="0" fontId="54" fillId="13" borderId="0" applyProtection="0">
      <alignment vertical="center"/>
    </xf>
    <xf numFmtId="14" fontId="26" fillId="0" borderId="0">
      <alignment horizontal="center" vertical="center" wrapText="1"/>
      <protection locked="0"/>
    </xf>
    <xf numFmtId="0" fontId="54" fillId="13" borderId="0" applyProtection="0">
      <alignment vertical="center"/>
    </xf>
    <xf numFmtId="14" fontId="26" fillId="0" borderId="0">
      <alignment horizontal="center" vertical="center" wrapText="1"/>
      <protection locked="0"/>
    </xf>
    <xf numFmtId="0" fontId="47" fillId="22" borderId="2">
      <alignment vertical="center"/>
      <protection locked="0"/>
    </xf>
    <xf numFmtId="14" fontId="26" fillId="0" borderId="0">
      <alignment horizontal="center" vertical="center" wrapText="1"/>
      <protection locked="0"/>
    </xf>
    <xf numFmtId="0" fontId="54" fillId="13" borderId="0" applyProtection="0">
      <alignment vertical="center"/>
    </xf>
    <xf numFmtId="14" fontId="26" fillId="0" borderId="0">
      <alignment horizontal="center" vertical="center" wrapText="1"/>
      <protection locked="0"/>
    </xf>
    <xf numFmtId="0" fontId="36" fillId="0" borderId="16" applyProtection="0">
      <alignment horizontal="center" vertical="center"/>
    </xf>
    <xf numFmtId="0" fontId="54" fillId="13" borderId="0" applyProtection="0">
      <alignment vertical="center"/>
    </xf>
    <xf numFmtId="10" fontId="72" fillId="0" borderId="0" applyProtection="0">
      <alignment vertical="center"/>
    </xf>
    <xf numFmtId="10" fontId="72" fillId="0" borderId="0" applyFont="0" applyFill="0" applyBorder="0" applyAlignment="0" applyProtection="0">
      <alignment vertical="center"/>
    </xf>
    <xf numFmtId="10" fontId="72" fillId="0" borderId="0" applyProtection="0">
      <alignment vertical="center"/>
    </xf>
    <xf numFmtId="10" fontId="72" fillId="0" borderId="0" applyProtection="0">
      <alignment vertical="center"/>
    </xf>
    <xf numFmtId="10" fontId="72" fillId="0" borderId="0" applyProtection="0">
      <alignment vertical="center"/>
    </xf>
    <xf numFmtId="10" fontId="72" fillId="0" borderId="0" applyFont="0" applyFill="0" applyBorder="0" applyAlignment="0" applyProtection="0">
      <alignment vertical="center"/>
    </xf>
    <xf numFmtId="10" fontId="72" fillId="0" borderId="0" applyProtection="0">
      <alignment vertical="center"/>
    </xf>
    <xf numFmtId="10" fontId="72" fillId="0" borderId="0" applyProtection="0">
      <alignment vertical="center"/>
    </xf>
    <xf numFmtId="10" fontId="72" fillId="0" borderId="0" applyProtection="0">
      <alignment vertical="center"/>
    </xf>
    <xf numFmtId="10" fontId="72" fillId="0" borderId="0" applyProtection="0">
      <alignment vertical="center"/>
    </xf>
    <xf numFmtId="10" fontId="72" fillId="0" borderId="0" applyProtection="0">
      <alignment vertical="center"/>
    </xf>
    <xf numFmtId="10" fontId="72" fillId="0" borderId="0" applyFont="0" applyFill="0" applyBorder="0" applyAlignment="0" applyProtection="0">
      <alignment vertical="center"/>
    </xf>
    <xf numFmtId="10" fontId="72" fillId="0" borderId="0" applyFont="0" applyFill="0" applyBorder="0" applyAlignment="0" applyProtection="0">
      <alignment vertical="center"/>
    </xf>
    <xf numFmtId="0" fontId="47" fillId="22" borderId="2">
      <alignment vertical="center"/>
      <protection locked="0"/>
    </xf>
    <xf numFmtId="10" fontId="72" fillId="0" borderId="0" applyFont="0" applyFill="0" applyBorder="0" applyAlignment="0" applyProtection="0">
      <alignment vertical="center"/>
    </xf>
    <xf numFmtId="0" fontId="47" fillId="22" borderId="2">
      <alignment vertical="center"/>
      <protection locked="0"/>
    </xf>
    <xf numFmtId="10" fontId="72" fillId="0" borderId="0" applyFont="0" applyFill="0" applyBorder="0" applyAlignment="0" applyProtection="0">
      <alignment vertical="center"/>
    </xf>
    <xf numFmtId="9" fontId="72" fillId="0" borderId="0" applyFont="0" applyFill="0" applyBorder="0" applyAlignment="0" applyProtection="0">
      <alignment vertical="center"/>
    </xf>
    <xf numFmtId="13"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50" fillId="0" borderId="0" applyNumberFormat="0" applyFill="0" applyBorder="0" applyAlignment="0" applyProtection="0">
      <alignment vertical="center"/>
    </xf>
    <xf numFmtId="43" fontId="72" fillId="0" borderId="0" applyFont="0" applyFill="0" applyBorder="0" applyAlignment="0" applyProtection="0">
      <alignment vertical="center"/>
    </xf>
    <xf numFmtId="0" fontId="72" fillId="0" borderId="0" applyProtection="0">
      <alignment vertical="center"/>
    </xf>
    <xf numFmtId="9" fontId="27" fillId="0" borderId="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47" fillId="22" borderId="2">
      <alignment vertical="center"/>
      <protection locked="0"/>
    </xf>
    <xf numFmtId="0" fontId="72" fillId="0" borderId="0" applyProtection="0">
      <alignment vertical="center"/>
    </xf>
    <xf numFmtId="0" fontId="72" fillId="0" borderId="0" applyNumberFormat="0" applyFont="0" applyFill="0" applyBorder="0" applyAlignment="0" applyProtection="0">
      <alignment horizontal="left" vertical="center"/>
    </xf>
    <xf numFmtId="0" fontId="72" fillId="0" borderId="0" applyNumberFormat="0" applyFont="0" applyFill="0" applyBorder="0" applyAlignment="0" applyProtection="0">
      <alignment horizontal="left" vertical="center"/>
    </xf>
    <xf numFmtId="0" fontId="72" fillId="0" borderId="0" applyNumberFormat="0" applyFont="0" applyFill="0" applyBorder="0" applyAlignment="0" applyProtection="0">
      <alignment horizontal="left" vertical="center"/>
    </xf>
    <xf numFmtId="0" fontId="72" fillId="0" borderId="0" applyNumberFormat="0" applyFont="0" applyFill="0" applyBorder="0" applyAlignment="0" applyProtection="0">
      <alignment horizontal="left" vertical="center"/>
    </xf>
    <xf numFmtId="0" fontId="72" fillId="0" borderId="0" applyNumberFormat="0" applyFont="0" applyFill="0" applyBorder="0" applyAlignment="0" applyProtection="0">
      <alignment horizontal="left" vertical="center"/>
    </xf>
    <xf numFmtId="15" fontId="72" fillId="0" borderId="0" applyProtection="0">
      <alignment vertical="center"/>
    </xf>
    <xf numFmtId="0" fontId="43" fillId="19" borderId="0" applyNumberFormat="0" applyBorder="0" applyAlignment="0" applyProtection="0">
      <alignment vertical="center"/>
    </xf>
    <xf numFmtId="15" fontId="72" fillId="0" borderId="0" applyFont="0" applyFill="0" applyBorder="0" applyAlignment="0" applyProtection="0">
      <alignment vertical="center"/>
    </xf>
    <xf numFmtId="9" fontId="27" fillId="0" borderId="0">
      <alignment vertical="center"/>
    </xf>
    <xf numFmtId="9" fontId="27" fillId="0" borderId="0">
      <alignment vertical="center"/>
    </xf>
    <xf numFmtId="15" fontId="72" fillId="0" borderId="0" applyProtection="0">
      <alignment vertical="center"/>
    </xf>
    <xf numFmtId="15" fontId="72" fillId="0" borderId="0" applyProtection="0">
      <alignment vertical="center"/>
    </xf>
    <xf numFmtId="15" fontId="72" fillId="0" borderId="0" applyFont="0" applyFill="0" applyBorder="0" applyAlignment="0" applyProtection="0">
      <alignment vertical="center"/>
    </xf>
    <xf numFmtId="15" fontId="72" fillId="0" borderId="0" applyFont="0" applyFill="0" applyBorder="0" applyAlignment="0" applyProtection="0">
      <alignment vertical="center"/>
    </xf>
    <xf numFmtId="15" fontId="72" fillId="0" borderId="0" applyFont="0" applyFill="0" applyBorder="0" applyAlignment="0" applyProtection="0">
      <alignment vertical="center"/>
    </xf>
    <xf numFmtId="4" fontId="72" fillId="0" borderId="0" applyFont="0" applyFill="0" applyBorder="0" applyAlignment="0" applyProtection="0">
      <alignment vertical="center"/>
    </xf>
    <xf numFmtId="4" fontId="72" fillId="0" borderId="0" applyProtection="0">
      <alignment vertical="center"/>
    </xf>
    <xf numFmtId="0" fontId="72" fillId="0" borderId="0" applyProtection="0">
      <alignment vertical="center"/>
    </xf>
    <xf numFmtId="4" fontId="72" fillId="0" borderId="0" applyProtection="0">
      <alignment vertical="center"/>
    </xf>
    <xf numFmtId="0" fontId="72" fillId="0" borderId="0" applyProtection="0">
      <alignment vertical="center"/>
    </xf>
    <xf numFmtId="0" fontId="38" fillId="0" borderId="0" applyProtection="0">
      <alignment vertical="center"/>
    </xf>
    <xf numFmtId="4" fontId="72" fillId="0" borderId="0" applyProtection="0">
      <alignment vertical="center"/>
    </xf>
    <xf numFmtId="0" fontId="72" fillId="0" borderId="0" applyProtection="0">
      <alignment vertical="center"/>
    </xf>
    <xf numFmtId="4" fontId="72" fillId="0" borderId="0" applyProtection="0">
      <alignment vertical="center"/>
    </xf>
    <xf numFmtId="0" fontId="72" fillId="0" borderId="0" applyProtection="0">
      <alignment vertical="center"/>
    </xf>
    <xf numFmtId="4" fontId="72" fillId="0" borderId="0" applyProtection="0">
      <alignment vertical="center"/>
    </xf>
    <xf numFmtId="0" fontId="72" fillId="0" borderId="0" applyProtection="0">
      <alignment vertical="center"/>
    </xf>
    <xf numFmtId="4" fontId="72" fillId="0" borderId="0" applyProtection="0">
      <alignment vertical="center"/>
    </xf>
    <xf numFmtId="0" fontId="72" fillId="0" borderId="0" applyProtection="0">
      <alignment vertical="center"/>
    </xf>
    <xf numFmtId="4" fontId="72" fillId="0" borderId="0" applyFont="0" applyFill="0" applyBorder="0" applyAlignment="0" applyProtection="0">
      <alignment vertical="center"/>
    </xf>
    <xf numFmtId="0" fontId="72" fillId="0" borderId="0" applyProtection="0">
      <alignment vertical="center"/>
    </xf>
    <xf numFmtId="4" fontId="72" fillId="0" borderId="0" applyFont="0" applyFill="0" applyBorder="0" applyAlignment="0" applyProtection="0">
      <alignment vertical="center"/>
    </xf>
    <xf numFmtId="0" fontId="27" fillId="0" borderId="0" applyProtection="0">
      <alignment vertical="center"/>
    </xf>
    <xf numFmtId="4" fontId="72" fillId="0" borderId="0" applyFont="0" applyFill="0" applyBorder="0" applyAlignment="0" applyProtection="0">
      <alignment vertical="center"/>
    </xf>
    <xf numFmtId="0" fontId="72" fillId="0" borderId="0" applyProtection="0">
      <alignment vertical="center"/>
    </xf>
    <xf numFmtId="0" fontId="72" fillId="0" borderId="0" applyProtection="0">
      <alignment vertical="center"/>
    </xf>
    <xf numFmtId="4" fontId="72" fillId="0" borderId="0" applyFont="0" applyFill="0" applyBorder="0" applyAlignment="0" applyProtection="0">
      <alignment vertical="center"/>
    </xf>
    <xf numFmtId="0" fontId="72" fillId="0" borderId="0" applyProtection="0">
      <alignment vertical="center"/>
    </xf>
    <xf numFmtId="0" fontId="72" fillId="0" borderId="0">
      <alignment vertical="center"/>
    </xf>
    <xf numFmtId="0" fontId="57" fillId="31" borderId="23" applyProtection="0">
      <alignment vertical="center"/>
    </xf>
    <xf numFmtId="4" fontId="72" fillId="0" borderId="0" applyFont="0" applyFill="0" applyBorder="0" applyAlignment="0" applyProtection="0">
      <alignment vertical="center"/>
    </xf>
    <xf numFmtId="0" fontId="72" fillId="0" borderId="0" applyProtection="0">
      <alignment vertical="center"/>
    </xf>
    <xf numFmtId="0" fontId="72" fillId="0" borderId="0" applyProtection="0">
      <alignment vertical="center"/>
    </xf>
    <xf numFmtId="0" fontId="65" fillId="0" borderId="27" applyProtection="0">
      <alignment horizontal="center" vertical="center"/>
    </xf>
    <xf numFmtId="0" fontId="72" fillId="0" borderId="0" applyProtection="0">
      <alignment vertical="center"/>
    </xf>
    <xf numFmtId="0" fontId="65" fillId="0" borderId="27" applyProtection="0">
      <alignment horizontal="center" vertical="center"/>
    </xf>
    <xf numFmtId="0" fontId="65" fillId="0" borderId="27" applyProtection="0">
      <alignment horizontal="center" vertical="center"/>
    </xf>
    <xf numFmtId="0" fontId="65" fillId="0" borderId="27" applyProtection="0">
      <alignment horizontal="center" vertical="center"/>
    </xf>
    <xf numFmtId="0" fontId="65" fillId="0" borderId="27" applyProtection="0">
      <alignment horizontal="center" vertical="center"/>
    </xf>
    <xf numFmtId="0" fontId="65" fillId="0" borderId="27" applyProtection="0">
      <alignment horizontal="center" vertical="center"/>
    </xf>
    <xf numFmtId="0" fontId="65" fillId="0" borderId="27" applyProtection="0">
      <alignment horizontal="center" vertical="center"/>
    </xf>
    <xf numFmtId="0" fontId="65" fillId="0" borderId="27" applyProtection="0">
      <alignment horizontal="center" vertical="center"/>
    </xf>
    <xf numFmtId="0" fontId="66" fillId="0" borderId="0" applyProtection="0">
      <alignment vertical="center"/>
    </xf>
    <xf numFmtId="3" fontId="72" fillId="0" borderId="0" applyProtection="0">
      <alignment vertical="center"/>
    </xf>
    <xf numFmtId="0" fontId="72" fillId="30" borderId="0" applyProtection="0">
      <alignment vertical="center"/>
    </xf>
    <xf numFmtId="3" fontId="72" fillId="0" borderId="0" applyFont="0" applyFill="0" applyBorder="0" applyAlignment="0" applyProtection="0">
      <alignment vertical="center"/>
    </xf>
    <xf numFmtId="3" fontId="72" fillId="0" borderId="0" applyProtection="0">
      <alignment vertical="center"/>
    </xf>
    <xf numFmtId="3" fontId="72" fillId="0" borderId="0" applyProtection="0">
      <alignment vertical="center"/>
    </xf>
    <xf numFmtId="3" fontId="72" fillId="0" borderId="0" applyProtection="0">
      <alignment vertical="center"/>
    </xf>
    <xf numFmtId="3" fontId="72" fillId="0" borderId="0" applyProtection="0">
      <alignment vertical="center"/>
    </xf>
    <xf numFmtId="0" fontId="63" fillId="0" borderId="25" applyProtection="0">
      <alignment vertical="center"/>
    </xf>
    <xf numFmtId="3" fontId="72" fillId="0" borderId="0" applyProtection="0">
      <alignment vertical="center"/>
    </xf>
    <xf numFmtId="0" fontId="46" fillId="19" borderId="0" applyNumberFormat="0" applyBorder="0" applyAlignment="0" applyProtection="0">
      <alignment vertical="center"/>
    </xf>
    <xf numFmtId="3" fontId="72" fillId="0" borderId="0" applyProtection="0">
      <alignment vertical="center"/>
    </xf>
    <xf numFmtId="3" fontId="72" fillId="0" borderId="0" applyProtection="0">
      <alignment vertical="center"/>
    </xf>
    <xf numFmtId="0" fontId="47" fillId="22" borderId="2">
      <alignment vertical="center"/>
      <protection locked="0"/>
    </xf>
    <xf numFmtId="3" fontId="72" fillId="0" borderId="0" applyProtection="0">
      <alignment vertical="center"/>
    </xf>
    <xf numFmtId="3" fontId="72" fillId="0" borderId="0" applyFont="0" applyFill="0" applyBorder="0" applyAlignment="0" applyProtection="0">
      <alignment vertical="center"/>
    </xf>
    <xf numFmtId="3" fontId="72" fillId="0" borderId="0" applyFont="0" applyFill="0" applyBorder="0" applyAlignment="0" applyProtection="0">
      <alignment vertical="center"/>
    </xf>
    <xf numFmtId="0" fontId="72" fillId="30" borderId="0" applyNumberFormat="0" applyFont="0" applyBorder="0" applyAlignment="0" applyProtection="0">
      <alignment vertical="center"/>
    </xf>
    <xf numFmtId="0" fontId="72" fillId="30" borderId="0" applyProtection="0">
      <alignment vertical="center"/>
    </xf>
    <xf numFmtId="0" fontId="72" fillId="30" borderId="0" applyProtection="0">
      <alignment vertical="center"/>
    </xf>
    <xf numFmtId="0" fontId="72" fillId="30" borderId="0" applyProtection="0">
      <alignment vertical="center"/>
    </xf>
    <xf numFmtId="0" fontId="72" fillId="30" borderId="0" applyProtection="0">
      <alignment vertical="center"/>
    </xf>
    <xf numFmtId="0" fontId="72" fillId="30" borderId="0" applyProtection="0">
      <alignment vertical="center"/>
    </xf>
    <xf numFmtId="0" fontId="72" fillId="30" borderId="0" applyProtection="0">
      <alignment vertical="center"/>
    </xf>
    <xf numFmtId="0" fontId="72" fillId="30" borderId="0" applyNumberFormat="0" applyFont="0" applyBorder="0" applyAlignment="0" applyProtection="0">
      <alignment vertical="center"/>
    </xf>
    <xf numFmtId="0" fontId="72" fillId="30" borderId="0" applyNumberFormat="0" applyFont="0" applyBorder="0" applyAlignment="0" applyProtection="0">
      <alignment vertical="center"/>
    </xf>
    <xf numFmtId="0" fontId="72" fillId="30" borderId="0" applyNumberFormat="0" applyFont="0" applyBorder="0" applyAlignment="0" applyProtection="0">
      <alignment vertical="center"/>
    </xf>
    <xf numFmtId="0" fontId="65" fillId="0" borderId="0" applyProtection="0">
      <alignment vertical="center"/>
    </xf>
    <xf numFmtId="0" fontId="54" fillId="13" borderId="0" applyProtection="0">
      <alignment vertical="center"/>
    </xf>
    <xf numFmtId="0" fontId="47" fillId="22" borderId="2">
      <alignment vertical="center"/>
      <protection locked="0"/>
    </xf>
    <xf numFmtId="0" fontId="46" fillId="19" borderId="0" applyNumberFormat="0" applyBorder="0" applyAlignment="0" applyProtection="0">
      <alignment vertical="center"/>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72" fillId="0" borderId="0" applyProtection="0">
      <alignment vertical="center"/>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3" fillId="19" borderId="0" applyProtection="0">
      <alignment vertical="center"/>
    </xf>
    <xf numFmtId="0" fontId="47" fillId="22" borderId="2">
      <alignment vertical="center"/>
      <protection locked="0"/>
    </xf>
    <xf numFmtId="0" fontId="47" fillId="22" borderId="2">
      <alignment vertical="center"/>
      <protection locked="0"/>
    </xf>
    <xf numFmtId="0" fontId="60" fillId="0" borderId="0" applyProtection="0">
      <alignment vertical="center"/>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72" fillId="0" borderId="0">
      <alignment vertical="center"/>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5" fillId="0" borderId="0"/>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33" fillId="13" borderId="0" applyProtection="0">
      <alignment vertical="center"/>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47" fillId="22" borderId="2">
      <alignment vertical="center"/>
      <protection locked="0"/>
    </xf>
    <xf numFmtId="0" fontId="72" fillId="0" borderId="0" applyProtection="0">
      <alignment vertical="center"/>
    </xf>
    <xf numFmtId="0" fontId="47" fillId="22" borderId="2">
      <alignment vertical="center"/>
      <protection locked="0"/>
    </xf>
    <xf numFmtId="0" fontId="72" fillId="0" borderId="0" applyProtection="0">
      <alignment vertical="center"/>
    </xf>
    <xf numFmtId="0" fontId="47" fillId="22" borderId="2">
      <alignment vertical="center"/>
      <protection locked="0"/>
    </xf>
    <xf numFmtId="0" fontId="47" fillId="22" borderId="2">
      <alignment vertical="center"/>
      <protection locked="0"/>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9" fontId="27" fillId="0" borderId="0" applyProtection="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9" fontId="27" fillId="0" borderId="0" applyProtection="0">
      <alignment vertical="center"/>
    </xf>
    <xf numFmtId="0" fontId="72" fillId="0" borderId="0">
      <alignment vertical="center"/>
    </xf>
    <xf numFmtId="0" fontId="46" fillId="19" borderId="0" applyProtection="0">
      <alignment vertical="center"/>
    </xf>
    <xf numFmtId="9" fontId="27" fillId="0" borderId="0" applyProtection="0">
      <alignment vertical="center"/>
    </xf>
    <xf numFmtId="9" fontId="27" fillId="0" borderId="0" applyProtection="0">
      <alignment vertical="center"/>
    </xf>
    <xf numFmtId="9" fontId="27" fillId="0" borderId="0" applyProtection="0">
      <alignment vertical="center"/>
    </xf>
    <xf numFmtId="0" fontId="72" fillId="0" borderId="0">
      <alignment vertical="center"/>
    </xf>
    <xf numFmtId="0" fontId="46" fillId="19" borderId="0" applyProtection="0">
      <alignment vertical="center"/>
    </xf>
    <xf numFmtId="9" fontId="27" fillId="0" borderId="0" applyProtection="0">
      <alignment vertical="center"/>
    </xf>
    <xf numFmtId="0" fontId="72" fillId="0" borderId="0">
      <alignment vertical="center"/>
    </xf>
    <xf numFmtId="9" fontId="27" fillId="0" borderId="0">
      <alignment vertical="center"/>
    </xf>
    <xf numFmtId="0" fontId="72" fillId="0" borderId="0">
      <alignment vertical="center"/>
    </xf>
    <xf numFmtId="9" fontId="27" fillId="0" borderId="0">
      <alignment vertical="center"/>
    </xf>
    <xf numFmtId="0" fontId="72" fillId="0" borderId="0" applyProtection="0">
      <alignment vertical="center"/>
    </xf>
    <xf numFmtId="0" fontId="27" fillId="0" borderId="0" applyProtection="0">
      <alignment vertical="center"/>
    </xf>
    <xf numFmtId="9" fontId="27" fillId="0" borderId="0">
      <alignment vertical="center"/>
    </xf>
    <xf numFmtId="0" fontId="72" fillId="0" borderId="0" applyProtection="0">
      <alignment vertical="center"/>
    </xf>
    <xf numFmtId="0" fontId="72" fillId="0" borderId="0"/>
    <xf numFmtId="9" fontId="27" fillId="0" borderId="0">
      <alignment vertical="center"/>
    </xf>
    <xf numFmtId="0" fontId="72" fillId="0" borderId="0" applyProtection="0">
      <alignment vertical="center"/>
    </xf>
    <xf numFmtId="9" fontId="27" fillId="0" borderId="0">
      <alignment vertical="center"/>
    </xf>
    <xf numFmtId="0" fontId="72" fillId="0" borderId="0">
      <alignment vertical="center"/>
    </xf>
    <xf numFmtId="9" fontId="27" fillId="0" borderId="0">
      <alignment vertical="center"/>
    </xf>
    <xf numFmtId="41" fontId="72" fillId="0" borderId="0" applyProtection="0">
      <alignment vertical="center"/>
    </xf>
    <xf numFmtId="9" fontId="72" fillId="0" borderId="0" applyFont="0" applyFill="0" applyBorder="0" applyAlignment="0" applyProtection="0">
      <alignment vertical="center"/>
    </xf>
    <xf numFmtId="9" fontId="27" fillId="0" borderId="0" applyProtection="0">
      <alignment vertical="center"/>
    </xf>
    <xf numFmtId="9" fontId="27" fillId="0" borderId="0">
      <alignment vertical="center"/>
    </xf>
    <xf numFmtId="9" fontId="27" fillId="0" borderId="0">
      <alignment vertical="center"/>
    </xf>
    <xf numFmtId="43" fontId="72" fillId="0" borderId="0" applyProtection="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9" fontId="27" fillId="0" borderId="0">
      <alignment vertical="center"/>
    </xf>
    <xf numFmtId="0" fontId="54" fillId="13" borderId="0" applyNumberFormat="0" applyBorder="0" applyAlignment="0" applyProtection="0">
      <alignment vertical="center"/>
    </xf>
    <xf numFmtId="9" fontId="27" fillId="0" borderId="0">
      <alignment vertical="center"/>
    </xf>
    <xf numFmtId="9" fontId="27" fillId="0" borderId="0">
      <alignment vertical="center"/>
    </xf>
    <xf numFmtId="9" fontId="27" fillId="0" borderId="0" applyProtection="0">
      <alignment vertical="center"/>
    </xf>
    <xf numFmtId="9" fontId="27" fillId="0" borderId="0" applyProtection="0">
      <alignment vertical="center"/>
    </xf>
    <xf numFmtId="9" fontId="27" fillId="0" borderId="0" applyProtection="0">
      <alignment vertical="center"/>
    </xf>
    <xf numFmtId="9" fontId="27" fillId="0" borderId="0" applyProtection="0">
      <alignment vertical="center"/>
    </xf>
    <xf numFmtId="9" fontId="27" fillId="0" borderId="0" applyProtection="0">
      <alignment vertical="center"/>
    </xf>
    <xf numFmtId="9" fontId="27" fillId="0" borderId="0" applyProtection="0">
      <alignment vertical="center"/>
    </xf>
    <xf numFmtId="9" fontId="27" fillId="0" borderId="0" applyProtection="0">
      <alignment vertical="center"/>
    </xf>
    <xf numFmtId="9" fontId="27" fillId="0" borderId="0">
      <alignment vertical="center"/>
    </xf>
    <xf numFmtId="9" fontId="27" fillId="0" borderId="0">
      <alignment vertical="center"/>
    </xf>
    <xf numFmtId="0" fontId="72" fillId="0" borderId="0" applyProtection="0">
      <alignment vertical="center"/>
    </xf>
    <xf numFmtId="0" fontId="27" fillId="0" borderId="0" applyProtection="0">
      <alignment vertical="center"/>
    </xf>
    <xf numFmtId="9" fontId="27" fillId="0" borderId="0">
      <alignment vertical="center"/>
    </xf>
    <xf numFmtId="0" fontId="72" fillId="0" borderId="0" applyProtection="0">
      <alignment vertical="center"/>
    </xf>
    <xf numFmtId="9" fontId="27" fillId="0" borderId="0">
      <alignment vertical="center"/>
    </xf>
    <xf numFmtId="0" fontId="72" fillId="0" borderId="0">
      <alignment vertical="center"/>
    </xf>
    <xf numFmtId="9" fontId="27" fillId="0" borderId="0">
      <alignment vertical="center"/>
    </xf>
    <xf numFmtId="9" fontId="72" fillId="0" borderId="0" applyFont="0" applyFill="0" applyBorder="0" applyAlignment="0" applyProtection="0">
      <alignment vertical="center"/>
    </xf>
    <xf numFmtId="9" fontId="72" fillId="0" borderId="0" applyFont="0" applyFill="0" applyBorder="0" applyAlignment="0" applyProtection="0">
      <alignment vertical="center"/>
    </xf>
    <xf numFmtId="182" fontId="72" fillId="0" borderId="0" applyProtection="0">
      <alignment vertical="center"/>
    </xf>
    <xf numFmtId="0" fontId="5" fillId="0" borderId="5" applyProtection="0">
      <alignment horizontal="right" vertical="center"/>
    </xf>
    <xf numFmtId="0" fontId="5" fillId="0" borderId="5" applyProtection="0">
      <alignment horizontal="right" vertical="center"/>
    </xf>
    <xf numFmtId="0" fontId="5" fillId="0" borderId="5" applyProtection="0">
      <alignment horizontal="right" vertical="center"/>
    </xf>
    <xf numFmtId="0" fontId="5" fillId="0" borderId="5" applyProtection="0">
      <alignment horizontal="right" vertical="center"/>
    </xf>
    <xf numFmtId="0" fontId="5" fillId="0" borderId="5" applyProtection="0">
      <alignment horizontal="right" vertical="center"/>
    </xf>
    <xf numFmtId="0" fontId="31" fillId="37" borderId="0" applyNumberFormat="0" applyBorder="0" applyAlignment="0" applyProtection="0">
      <alignment vertical="center"/>
    </xf>
    <xf numFmtId="0" fontId="5" fillId="0" borderId="5" applyProtection="0">
      <alignment horizontal="right" vertical="center"/>
    </xf>
    <xf numFmtId="0" fontId="5" fillId="0" borderId="5" applyProtection="0">
      <alignment horizontal="right" vertical="center"/>
    </xf>
    <xf numFmtId="0" fontId="5" fillId="0" borderId="5" applyProtection="0">
      <alignment horizontal="right" vertical="center"/>
    </xf>
    <xf numFmtId="0" fontId="5" fillId="0" borderId="5" applyProtection="0">
      <alignment horizontal="right" vertical="center"/>
    </xf>
    <xf numFmtId="0" fontId="40" fillId="0" borderId="19" applyProtection="0">
      <alignment vertical="center"/>
    </xf>
    <xf numFmtId="0" fontId="40" fillId="0" borderId="19" applyProtection="0">
      <alignment vertical="center"/>
    </xf>
    <xf numFmtId="0" fontId="40" fillId="0" borderId="19" applyProtection="0">
      <alignment vertical="center"/>
    </xf>
    <xf numFmtId="1" fontId="5" fillId="0" borderId="16" applyProtection="0">
      <alignment horizontal="center" vertical="center"/>
    </xf>
    <xf numFmtId="0" fontId="40" fillId="0" borderId="19" applyProtection="0">
      <alignment vertical="center"/>
    </xf>
    <xf numFmtId="0" fontId="40" fillId="0" borderId="19" applyProtection="0">
      <alignment vertical="center"/>
    </xf>
    <xf numFmtId="0" fontId="40" fillId="0" borderId="19" applyProtection="0">
      <alignment vertical="center"/>
    </xf>
    <xf numFmtId="0" fontId="40" fillId="0" borderId="19" applyNumberFormat="0" applyFill="0" applyAlignment="0" applyProtection="0">
      <alignment vertical="center"/>
    </xf>
    <xf numFmtId="0" fontId="40" fillId="0" borderId="19" applyNumberFormat="0" applyFill="0" applyAlignment="0" applyProtection="0">
      <alignment vertical="center"/>
    </xf>
    <xf numFmtId="0" fontId="40" fillId="0" borderId="19" applyNumberFormat="0" applyFill="0" applyAlignment="0" applyProtection="0">
      <alignment vertical="center"/>
    </xf>
    <xf numFmtId="0" fontId="40" fillId="0" borderId="19" applyNumberFormat="0" applyFill="0" applyAlignment="0" applyProtection="0">
      <alignment vertical="center"/>
    </xf>
    <xf numFmtId="0" fontId="67" fillId="0" borderId="0" applyNumberFormat="0" applyFill="0" applyBorder="0" applyAlignment="0" applyProtection="0">
      <alignment vertical="center"/>
    </xf>
    <xf numFmtId="0" fontId="67" fillId="0" borderId="0" applyNumberFormat="0" applyFill="0" applyBorder="0" applyAlignment="0" applyProtection="0">
      <alignment vertical="center"/>
    </xf>
    <xf numFmtId="0" fontId="67" fillId="0" borderId="0" applyNumberFormat="0" applyFill="0" applyBorder="0" applyAlignment="0" applyProtection="0">
      <alignment vertical="center"/>
    </xf>
    <xf numFmtId="0" fontId="63" fillId="0" borderId="25" applyProtection="0">
      <alignment vertical="center"/>
    </xf>
    <xf numFmtId="0" fontId="46" fillId="19" borderId="0" applyNumberFormat="0" applyBorder="0" applyAlignment="0" applyProtection="0">
      <alignment vertical="center"/>
    </xf>
    <xf numFmtId="0" fontId="63" fillId="0" borderId="25" applyProtection="0">
      <alignment vertical="center"/>
    </xf>
    <xf numFmtId="0" fontId="63" fillId="0" borderId="25" applyProtection="0">
      <alignment vertical="center"/>
    </xf>
    <xf numFmtId="0" fontId="63" fillId="0" borderId="25" applyProtection="0">
      <alignment vertical="center"/>
    </xf>
    <xf numFmtId="0" fontId="63" fillId="0" borderId="25" applyProtection="0">
      <alignment vertical="center"/>
    </xf>
    <xf numFmtId="0" fontId="63" fillId="0" borderId="25" applyNumberFormat="0" applyFill="0" applyAlignment="0" applyProtection="0">
      <alignment vertical="center"/>
    </xf>
    <xf numFmtId="0" fontId="59" fillId="36" borderId="0" applyProtection="0">
      <alignment vertical="center"/>
    </xf>
    <xf numFmtId="0" fontId="63" fillId="0" borderId="25" applyNumberFormat="0" applyFill="0" applyAlignment="0" applyProtection="0">
      <alignment vertical="center"/>
    </xf>
    <xf numFmtId="0" fontId="46" fillId="19" borderId="0" applyNumberFormat="0" applyBorder="0" applyAlignment="0" applyProtection="0">
      <alignment vertical="center"/>
    </xf>
    <xf numFmtId="0" fontId="59" fillId="36" borderId="0" applyProtection="0">
      <alignment vertical="center"/>
    </xf>
    <xf numFmtId="0" fontId="63" fillId="0" borderId="25" applyNumberFormat="0" applyFill="0" applyAlignment="0" applyProtection="0">
      <alignment vertical="center"/>
    </xf>
    <xf numFmtId="0" fontId="59" fillId="36" borderId="0" applyProtection="0">
      <alignment vertical="center"/>
    </xf>
    <xf numFmtId="0" fontId="63" fillId="0" borderId="25" applyNumberFormat="0" applyFill="0" applyAlignment="0" applyProtection="0">
      <alignment vertical="center"/>
    </xf>
    <xf numFmtId="0" fontId="63" fillId="0" borderId="25" applyNumberFormat="0" applyFill="0" applyAlignment="0" applyProtection="0">
      <alignment vertical="center"/>
    </xf>
    <xf numFmtId="0" fontId="50" fillId="0" borderId="26" applyProtection="0">
      <alignment vertical="center"/>
    </xf>
    <xf numFmtId="0" fontId="50" fillId="0" borderId="26" applyProtection="0">
      <alignment vertical="center"/>
    </xf>
    <xf numFmtId="0" fontId="46" fillId="19" borderId="0" applyNumberFormat="0" applyBorder="0" applyAlignment="0" applyProtection="0">
      <alignment vertical="center"/>
    </xf>
    <xf numFmtId="0" fontId="50" fillId="0" borderId="26" applyProtection="0">
      <alignment vertical="center"/>
    </xf>
    <xf numFmtId="0" fontId="27" fillId="0" borderId="0">
      <alignment vertical="center"/>
    </xf>
    <xf numFmtId="0" fontId="50" fillId="0" borderId="26" applyProtection="0">
      <alignment vertical="center"/>
    </xf>
    <xf numFmtId="0" fontId="46" fillId="19" borderId="0" applyNumberFormat="0" applyBorder="0" applyAlignment="0" applyProtection="0">
      <alignment vertical="center"/>
    </xf>
    <xf numFmtId="0" fontId="50" fillId="0" borderId="26" applyProtection="0">
      <alignment vertical="center"/>
    </xf>
    <xf numFmtId="0" fontId="46" fillId="19" borderId="0" applyNumberFormat="0" applyBorder="0" applyAlignment="0" applyProtection="0">
      <alignment vertical="center"/>
    </xf>
    <xf numFmtId="0" fontId="50" fillId="0" borderId="26" applyProtection="0">
      <alignment vertical="center"/>
    </xf>
    <xf numFmtId="0" fontId="46" fillId="19" borderId="0" applyNumberFormat="0" applyBorder="0" applyAlignment="0" applyProtection="0">
      <alignment vertical="center"/>
    </xf>
    <xf numFmtId="0" fontId="50" fillId="0" borderId="26" applyProtection="0">
      <alignment vertical="center"/>
    </xf>
    <xf numFmtId="0" fontId="50" fillId="0" borderId="26" applyProtection="0">
      <alignment vertical="center"/>
    </xf>
    <xf numFmtId="0" fontId="50" fillId="0" borderId="26" applyNumberFormat="0" applyFill="0" applyAlignment="0" applyProtection="0">
      <alignment vertical="center"/>
    </xf>
    <xf numFmtId="0" fontId="50" fillId="0" borderId="26" applyNumberFormat="0" applyFill="0" applyAlignment="0" applyProtection="0">
      <alignment vertical="center"/>
    </xf>
    <xf numFmtId="0" fontId="50" fillId="0" borderId="26" applyNumberFormat="0" applyFill="0" applyAlignment="0" applyProtection="0">
      <alignment vertical="center"/>
    </xf>
    <xf numFmtId="1" fontId="5" fillId="0" borderId="16" applyProtection="0">
      <alignment horizontal="center" vertical="center"/>
    </xf>
    <xf numFmtId="0" fontId="50" fillId="0" borderId="26" applyNumberFormat="0" applyFill="0" applyAlignment="0" applyProtection="0">
      <alignment vertical="center"/>
    </xf>
    <xf numFmtId="0" fontId="50" fillId="0" borderId="26" applyNumberFormat="0" applyFill="0" applyAlignment="0" applyProtection="0">
      <alignment vertical="center"/>
    </xf>
    <xf numFmtId="0" fontId="50" fillId="0" borderId="0" applyProtection="0">
      <alignment vertical="center"/>
    </xf>
    <xf numFmtId="43" fontId="72" fillId="0" borderId="0" applyFont="0" applyFill="0" applyBorder="0" applyAlignment="0" applyProtection="0">
      <alignment vertical="center"/>
    </xf>
    <xf numFmtId="0" fontId="50" fillId="0" borderId="0" applyProtection="0">
      <alignment vertical="center"/>
    </xf>
    <xf numFmtId="0" fontId="50" fillId="0" borderId="0" applyProtection="0">
      <alignment vertical="center"/>
    </xf>
    <xf numFmtId="0" fontId="50" fillId="0" borderId="0" applyProtection="0">
      <alignment vertical="center"/>
    </xf>
    <xf numFmtId="0" fontId="50" fillId="0" borderId="0" applyProtection="0">
      <alignment vertical="center"/>
    </xf>
    <xf numFmtId="0" fontId="50" fillId="0" borderId="0" applyProtection="0">
      <alignment vertical="center"/>
    </xf>
    <xf numFmtId="0" fontId="64" fillId="13" borderId="0" applyProtection="0">
      <alignment vertical="center"/>
    </xf>
    <xf numFmtId="0" fontId="50" fillId="0" borderId="0" applyProtection="0">
      <alignment vertical="center"/>
    </xf>
    <xf numFmtId="43" fontId="72" fillId="0" borderId="0" applyFont="0" applyFill="0" applyBorder="0" applyAlignment="0" applyProtection="0">
      <alignment vertical="center"/>
    </xf>
    <xf numFmtId="0" fontId="50" fillId="0" borderId="0" applyProtection="0">
      <alignment vertical="center"/>
    </xf>
    <xf numFmtId="43" fontId="72" fillId="0" borderId="0" applyFont="0" applyFill="0" applyBorder="0" applyAlignment="0" applyProtection="0">
      <alignment vertical="center"/>
    </xf>
    <xf numFmtId="0" fontId="50" fillId="0" borderId="0" applyNumberFormat="0" applyFill="0" applyBorder="0" applyAlignment="0" applyProtection="0">
      <alignment vertical="center"/>
    </xf>
    <xf numFmtId="0" fontId="67" fillId="0" borderId="0" applyProtection="0">
      <alignment vertical="center"/>
    </xf>
    <xf numFmtId="0" fontId="67" fillId="0" borderId="0" applyProtection="0">
      <alignment vertical="center"/>
    </xf>
    <xf numFmtId="0" fontId="54" fillId="13" borderId="0" applyNumberFormat="0" applyBorder="0" applyAlignment="0" applyProtection="0">
      <alignment vertical="center"/>
    </xf>
    <xf numFmtId="0" fontId="67" fillId="0" borderId="0" applyProtection="0">
      <alignment vertical="center"/>
    </xf>
    <xf numFmtId="0" fontId="46" fillId="19" borderId="0" applyProtection="0">
      <alignment vertical="center"/>
    </xf>
    <xf numFmtId="0" fontId="67" fillId="0" borderId="0" applyProtection="0">
      <alignment vertical="center"/>
    </xf>
    <xf numFmtId="0" fontId="67" fillId="0" borderId="0" applyProtection="0">
      <alignment vertical="center"/>
    </xf>
    <xf numFmtId="0" fontId="54" fillId="13" borderId="0" applyNumberFormat="0" applyBorder="0" applyAlignment="0" applyProtection="0">
      <alignment vertical="center"/>
    </xf>
    <xf numFmtId="0" fontId="67" fillId="0" borderId="0" applyProtection="0">
      <alignment vertical="center"/>
    </xf>
    <xf numFmtId="0" fontId="67" fillId="0" borderId="0" applyProtection="0">
      <alignment vertical="center"/>
    </xf>
    <xf numFmtId="0" fontId="46" fillId="19" borderId="0" applyNumberFormat="0" applyBorder="0" applyAlignment="0" applyProtection="0">
      <alignment vertical="center"/>
    </xf>
    <xf numFmtId="0" fontId="67" fillId="0" borderId="0" applyNumberFormat="0" applyFill="0" applyBorder="0" applyAlignment="0" applyProtection="0">
      <alignment vertical="center"/>
    </xf>
    <xf numFmtId="0" fontId="72" fillId="0" borderId="0" applyProtection="0">
      <alignment vertical="center"/>
    </xf>
    <xf numFmtId="0" fontId="67" fillId="0" borderId="0" applyNumberFormat="0" applyFill="0" applyBorder="0" applyAlignment="0" applyProtection="0">
      <alignment vertical="center"/>
    </xf>
    <xf numFmtId="0" fontId="72" fillId="0" borderId="0" applyProtection="0">
      <alignment vertical="center"/>
    </xf>
    <xf numFmtId="0" fontId="61" fillId="0" borderId="5" applyProtection="0">
      <alignment horizontal="center" vertical="center"/>
    </xf>
    <xf numFmtId="0" fontId="59" fillId="34" borderId="0" applyNumberFormat="0" applyBorder="0" applyAlignment="0" applyProtection="0">
      <alignment vertical="center"/>
    </xf>
    <xf numFmtId="0" fontId="61" fillId="0" borderId="5" applyProtection="0">
      <alignment horizontal="center" vertical="center"/>
    </xf>
    <xf numFmtId="0" fontId="61" fillId="0" borderId="5" applyProtection="0">
      <alignment horizontal="center" vertical="center"/>
    </xf>
    <xf numFmtId="0" fontId="72" fillId="0" borderId="0" applyProtection="0">
      <alignment vertical="center"/>
    </xf>
    <xf numFmtId="0" fontId="61" fillId="0" borderId="5" applyProtection="0">
      <alignment horizontal="center" vertical="center"/>
    </xf>
    <xf numFmtId="0" fontId="59" fillId="34" borderId="0" applyNumberFormat="0" applyBorder="0" applyAlignment="0" applyProtection="0">
      <alignment vertical="center"/>
    </xf>
    <xf numFmtId="0" fontId="61" fillId="0" borderId="5" applyProtection="0">
      <alignment horizontal="center" vertical="center"/>
    </xf>
    <xf numFmtId="0" fontId="59" fillId="34" borderId="0" applyNumberFormat="0" applyBorder="0" applyAlignment="0" applyProtection="0">
      <alignment vertical="center"/>
    </xf>
    <xf numFmtId="0" fontId="66" fillId="0" borderId="0" applyProtection="0">
      <alignment vertical="center"/>
    </xf>
    <xf numFmtId="0" fontId="66" fillId="0" borderId="0" applyProtection="0">
      <alignment vertical="center"/>
    </xf>
    <xf numFmtId="0" fontId="33" fillId="13" borderId="0" applyNumberFormat="0" applyBorder="0" applyAlignment="0" applyProtection="0">
      <alignment vertical="center"/>
    </xf>
    <xf numFmtId="0" fontId="66" fillId="0" borderId="0" applyProtection="0">
      <alignment vertical="center"/>
    </xf>
    <xf numFmtId="185" fontId="72" fillId="0" borderId="0" applyFont="0" applyFill="0" applyBorder="0" applyAlignment="0" applyProtection="0">
      <alignment vertical="center"/>
    </xf>
    <xf numFmtId="0" fontId="66" fillId="0" borderId="0" applyProtection="0">
      <alignment vertical="center"/>
    </xf>
    <xf numFmtId="0" fontId="66" fillId="0" borderId="0" applyProtection="0">
      <alignment vertical="center"/>
    </xf>
    <xf numFmtId="0" fontId="66" fillId="0" borderId="0" applyProtection="0">
      <alignment vertical="center"/>
    </xf>
    <xf numFmtId="0" fontId="66" fillId="0" borderId="0" applyProtection="0">
      <alignment vertical="center"/>
    </xf>
    <xf numFmtId="0" fontId="66" fillId="0" borderId="0" applyProtection="0">
      <alignment vertical="center"/>
    </xf>
    <xf numFmtId="0" fontId="66" fillId="0" borderId="0" applyNumberFormat="0" applyFill="0" applyBorder="0" applyAlignment="0" applyProtection="0">
      <alignment vertical="center"/>
    </xf>
    <xf numFmtId="192" fontId="5" fillId="0" borderId="16" applyProtection="0">
      <alignment horizontal="right" vertical="center"/>
    </xf>
    <xf numFmtId="0" fontId="66" fillId="0" borderId="0" applyNumberFormat="0" applyFill="0" applyBorder="0" applyAlignment="0" applyProtection="0">
      <alignment vertical="center"/>
    </xf>
    <xf numFmtId="0" fontId="66" fillId="0" borderId="0" applyNumberFormat="0" applyFill="0" applyBorder="0" applyAlignment="0" applyProtection="0">
      <alignment vertical="center"/>
    </xf>
    <xf numFmtId="0" fontId="66" fillId="0" borderId="0" applyNumberFormat="0" applyFill="0" applyBorder="0" applyAlignment="0" applyProtection="0">
      <alignment vertical="center"/>
    </xf>
    <xf numFmtId="0" fontId="46" fillId="19" borderId="0" applyNumberFormat="0" applyBorder="0" applyAlignment="0" applyProtection="0">
      <alignment vertical="center"/>
    </xf>
    <xf numFmtId="0" fontId="66" fillId="0" borderId="0" applyNumberFormat="0" applyFill="0" applyBorder="0" applyAlignment="0" applyProtection="0">
      <alignment vertical="center"/>
    </xf>
    <xf numFmtId="0" fontId="36" fillId="0" borderId="16" applyProtection="0">
      <alignment horizontal="center" vertical="center"/>
    </xf>
    <xf numFmtId="0" fontId="72" fillId="0" borderId="0" applyProtection="0">
      <alignment vertical="center"/>
    </xf>
    <xf numFmtId="0" fontId="36" fillId="0" borderId="16" applyProtection="0">
      <alignment horizontal="center" vertical="center"/>
    </xf>
    <xf numFmtId="0" fontId="36" fillId="0" borderId="16" applyProtection="0">
      <alignment horizontal="center" vertical="center"/>
    </xf>
    <xf numFmtId="0" fontId="36" fillId="0" borderId="16" applyProtection="0">
      <alignment horizontal="center" vertical="center"/>
    </xf>
    <xf numFmtId="0" fontId="36" fillId="0" borderId="16" applyProtection="0">
      <alignment horizontal="center" vertical="center"/>
    </xf>
    <xf numFmtId="0" fontId="54" fillId="13" borderId="0" applyProtection="0">
      <alignment vertical="center"/>
    </xf>
    <xf numFmtId="0" fontId="60" fillId="0" borderId="0" applyNumberFormat="0" applyFill="0" applyBorder="0" applyAlignment="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60" fillId="0" borderId="0" applyNumberFormat="0" applyFill="0" applyBorder="0" applyAlignment="0" applyProtection="0">
      <alignment vertical="center"/>
    </xf>
    <xf numFmtId="0" fontId="54" fillId="13" borderId="0" applyProtection="0">
      <alignment vertical="center"/>
    </xf>
    <xf numFmtId="0" fontId="60" fillId="0" borderId="0" applyNumberFormat="0" applyFill="0" applyBorder="0" applyAlignment="0" applyProtection="0">
      <alignment vertical="center"/>
    </xf>
    <xf numFmtId="0" fontId="54" fillId="13" borderId="0" applyNumberFormat="0" applyBorder="0" applyAlignment="0" applyProtection="0">
      <alignment vertical="center"/>
    </xf>
    <xf numFmtId="0" fontId="60" fillId="0" borderId="0" applyNumberFormat="0" applyFill="0" applyBorder="0" applyAlignment="0" applyProtection="0">
      <alignment vertical="center"/>
    </xf>
    <xf numFmtId="0" fontId="54" fillId="13" borderId="0" applyNumberFormat="0" applyBorder="0" applyAlignment="0" applyProtection="0">
      <alignment vertical="center"/>
    </xf>
    <xf numFmtId="0" fontId="60" fillId="0" borderId="0" applyNumberFormat="0" applyFill="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Protection="0">
      <alignment vertical="center"/>
    </xf>
    <xf numFmtId="0" fontId="5" fillId="0" borderId="5" applyProtection="0">
      <alignment horizontal="left" vertical="center"/>
    </xf>
    <xf numFmtId="0" fontId="54" fillId="13" borderId="0" applyNumberFormat="0" applyBorder="0" applyAlignment="0" applyProtection="0">
      <alignment vertical="center"/>
    </xf>
    <xf numFmtId="0" fontId="46" fillId="19" borderId="0" applyProtection="0">
      <alignment vertical="center"/>
    </xf>
    <xf numFmtId="0" fontId="54" fillId="13" borderId="0" applyProtection="0">
      <alignment vertical="center"/>
    </xf>
    <xf numFmtId="0" fontId="31" fillId="14" borderId="0" applyProtection="0">
      <alignment vertical="center"/>
    </xf>
    <xf numFmtId="0" fontId="54" fillId="13" borderId="0" applyNumberFormat="0" applyBorder="0" applyAlignment="0" applyProtection="0">
      <alignment vertical="center"/>
    </xf>
    <xf numFmtId="0" fontId="54" fillId="13" borderId="0" applyProtection="0">
      <alignment vertical="center"/>
    </xf>
    <xf numFmtId="0" fontId="31" fillId="14"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31" fillId="14" borderId="0" applyProtection="0">
      <alignment vertical="center"/>
    </xf>
    <xf numFmtId="0" fontId="54" fillId="13" borderId="0" applyNumberFormat="0" applyBorder="0" applyAlignment="0" applyProtection="0">
      <alignment vertical="center"/>
    </xf>
    <xf numFmtId="0" fontId="72" fillId="0" borderId="0" applyProtection="0">
      <alignment vertical="center"/>
    </xf>
    <xf numFmtId="0" fontId="54" fillId="13" borderId="0" applyNumberFormat="0" applyBorder="0" applyAlignment="0" applyProtection="0">
      <alignment vertical="center"/>
    </xf>
    <xf numFmtId="0" fontId="31" fillId="39"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31" fillId="39"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31" fillId="39"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31" fillId="39" borderId="0" applyNumberFormat="0" applyBorder="0" applyAlignment="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46" fillId="19" borderId="0" applyNumberFormat="0" applyBorder="0" applyAlignment="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43" fillId="19" borderId="0" applyNumberFormat="0" applyBorder="0" applyAlignment="0" applyProtection="0">
      <alignment vertical="center"/>
    </xf>
    <xf numFmtId="0" fontId="33" fillId="13" borderId="0" applyProtection="0">
      <alignment vertical="center"/>
    </xf>
    <xf numFmtId="0" fontId="59" fillId="34" borderId="0" applyProtection="0">
      <alignment vertical="center"/>
    </xf>
    <xf numFmtId="0" fontId="33" fillId="13" borderId="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54"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72" fillId="0" borderId="0" applyProtection="0">
      <alignment vertical="center"/>
    </xf>
    <xf numFmtId="0" fontId="33" fillId="13" borderId="0" applyNumberFormat="0" applyBorder="0" applyAlignment="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NumberFormat="0" applyBorder="0" applyAlignment="0" applyProtection="0">
      <alignment vertical="center"/>
    </xf>
    <xf numFmtId="0" fontId="33" fillId="13" borderId="0" applyProtection="0">
      <alignment vertical="center"/>
    </xf>
    <xf numFmtId="0" fontId="33" fillId="13" borderId="0" applyNumberFormat="0" applyBorder="0" applyAlignment="0" applyProtection="0">
      <alignment vertical="center"/>
    </xf>
    <xf numFmtId="0" fontId="33" fillId="13" borderId="0" applyProtection="0">
      <alignment vertical="center"/>
    </xf>
    <xf numFmtId="0" fontId="33" fillId="13" borderId="0" applyNumberFormat="0" applyBorder="0" applyAlignment="0" applyProtection="0">
      <alignment vertical="center"/>
    </xf>
    <xf numFmtId="190" fontId="72" fillId="0" borderId="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33" fillId="13" borderId="0" applyProtection="0">
      <alignment vertical="center"/>
    </xf>
    <xf numFmtId="0" fontId="43" fillId="19" borderId="0" applyNumberFormat="0" applyBorder="0" applyAlignment="0" applyProtection="0">
      <alignment vertical="center"/>
    </xf>
    <xf numFmtId="0" fontId="33" fillId="13" borderId="0" applyProtection="0">
      <alignment vertical="center"/>
    </xf>
    <xf numFmtId="0" fontId="33" fillId="13" borderId="0" applyProtection="0">
      <alignment vertical="center"/>
    </xf>
    <xf numFmtId="0" fontId="33" fillId="13" borderId="0" applyNumberFormat="0" applyBorder="0" applyAlignment="0" applyProtection="0">
      <alignment vertical="center"/>
    </xf>
    <xf numFmtId="0" fontId="33" fillId="13" borderId="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72" fillId="0" borderId="0" applyProtection="0">
      <alignment vertical="center"/>
    </xf>
    <xf numFmtId="0" fontId="46" fillId="19" borderId="0" applyProtection="0">
      <alignment vertical="center"/>
    </xf>
    <xf numFmtId="0" fontId="54" fillId="13"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Protection="0">
      <alignment vertical="center"/>
    </xf>
    <xf numFmtId="0" fontId="64" fillId="13" borderId="0" applyProtection="0">
      <alignment vertical="center"/>
    </xf>
    <xf numFmtId="0" fontId="64" fillId="13" borderId="0" applyProtection="0">
      <alignment vertical="center"/>
    </xf>
    <xf numFmtId="0" fontId="34" fillId="8" borderId="18" applyNumberFormat="0" applyAlignment="0" applyProtection="0">
      <alignment vertical="center"/>
    </xf>
    <xf numFmtId="0" fontId="64" fillId="13" borderId="0" applyProtection="0">
      <alignment vertical="center"/>
    </xf>
    <xf numFmtId="43" fontId="72" fillId="0" borderId="0" applyFont="0" applyFill="0" applyBorder="0" applyAlignment="0" applyProtection="0">
      <alignment vertical="center"/>
    </xf>
    <xf numFmtId="43" fontId="72" fillId="0" borderId="0" applyFont="0" applyFill="0" applyBorder="0" applyAlignment="0" applyProtection="0">
      <alignment vertical="center"/>
    </xf>
    <xf numFmtId="0" fontId="64" fillId="13" borderId="0" applyProtection="0">
      <alignment vertical="center"/>
    </xf>
    <xf numFmtId="0" fontId="64" fillId="13" borderId="0" applyProtection="0">
      <alignment vertical="center"/>
    </xf>
    <xf numFmtId="0" fontId="34" fillId="8" borderId="18" applyNumberFormat="0" applyAlignment="0" applyProtection="0">
      <alignment vertical="center"/>
    </xf>
    <xf numFmtId="0" fontId="64" fillId="13" borderId="0" applyProtection="0">
      <alignment vertical="center"/>
    </xf>
    <xf numFmtId="0" fontId="54" fillId="13" borderId="0" applyProtection="0">
      <alignment vertical="center"/>
    </xf>
    <xf numFmtId="0" fontId="64" fillId="13" borderId="0" applyProtection="0">
      <alignment vertical="center"/>
    </xf>
    <xf numFmtId="0" fontId="54" fillId="13" borderId="0" applyProtection="0">
      <alignment vertical="center"/>
    </xf>
    <xf numFmtId="0" fontId="54" fillId="13" borderId="0" applyProtection="0">
      <alignment vertical="center"/>
    </xf>
    <xf numFmtId="0" fontId="43" fillId="19" borderId="0" applyProtection="0">
      <alignment vertical="center"/>
    </xf>
    <xf numFmtId="0" fontId="54" fillId="13" borderId="0" applyProtection="0">
      <alignment vertical="center"/>
    </xf>
    <xf numFmtId="0" fontId="43" fillId="19" borderId="0" applyProtection="0">
      <alignment vertical="center"/>
    </xf>
    <xf numFmtId="0" fontId="54" fillId="13" borderId="0" applyProtection="0">
      <alignment vertical="center"/>
    </xf>
    <xf numFmtId="0" fontId="43" fillId="19" borderId="0" applyProtection="0">
      <alignment vertical="center"/>
    </xf>
    <xf numFmtId="0" fontId="54" fillId="13"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43" fillId="19" borderId="0" applyNumberFormat="0" applyBorder="0" applyAlignment="0" applyProtection="0">
      <alignment vertical="center"/>
    </xf>
    <xf numFmtId="0" fontId="54" fillId="13"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41" fontId="72" fillId="0"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33" fillId="13" borderId="0" applyProtection="0">
      <alignment vertical="center"/>
    </xf>
    <xf numFmtId="0" fontId="43" fillId="19"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33" fillId="13" borderId="0" applyNumberFormat="0" applyBorder="0" applyAlignment="0" applyProtection="0">
      <alignment vertical="center"/>
    </xf>
    <xf numFmtId="0" fontId="72" fillId="0" borderId="0" applyProtection="0">
      <alignment vertical="center"/>
    </xf>
    <xf numFmtId="0" fontId="33"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43" fillId="19" borderId="0" applyNumberFormat="0" applyBorder="0" applyAlignment="0" applyProtection="0">
      <alignment vertical="center"/>
    </xf>
    <xf numFmtId="0" fontId="54" fillId="13" borderId="0" applyProtection="0">
      <alignment vertical="center"/>
    </xf>
    <xf numFmtId="190" fontId="48" fillId="0" borderId="0">
      <alignment vertical="center"/>
    </xf>
    <xf numFmtId="0" fontId="54" fillId="13" borderId="0" applyProtection="0">
      <alignment vertical="center"/>
    </xf>
    <xf numFmtId="0" fontId="43" fillId="19" borderId="0" applyNumberFormat="0" applyBorder="0" applyAlignment="0" applyProtection="0">
      <alignment vertical="center"/>
    </xf>
    <xf numFmtId="0" fontId="54" fillId="13" borderId="0" applyProtection="0">
      <alignment vertical="center"/>
    </xf>
    <xf numFmtId="0" fontId="43" fillId="19" borderId="0" applyNumberFormat="0" applyBorder="0" applyAlignment="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46" fillId="19"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9" fillId="34"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72" fillId="0" borderId="0" applyProtection="0">
      <alignment vertical="center"/>
    </xf>
    <xf numFmtId="0" fontId="54" fillId="13" borderId="0" applyNumberFormat="0" applyBorder="0" applyAlignment="0" applyProtection="0">
      <alignment vertical="center"/>
    </xf>
    <xf numFmtId="0" fontId="72" fillId="0"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190" fontId="5" fillId="0" borderId="0" applyProtection="0">
      <alignment vertical="center"/>
    </xf>
    <xf numFmtId="0" fontId="54" fillId="13" borderId="0" applyNumberFormat="0" applyBorder="0" applyAlignment="0" applyProtection="0">
      <alignment vertical="center"/>
    </xf>
    <xf numFmtId="0" fontId="31" fillId="27" borderId="0" applyNumberFormat="0" applyBorder="0" applyAlignment="0" applyProtection="0">
      <alignment vertical="center"/>
    </xf>
    <xf numFmtId="0" fontId="54" fillId="13" borderId="0" applyProtection="0">
      <alignment vertical="center"/>
    </xf>
    <xf numFmtId="0" fontId="54" fillId="13" borderId="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72" fillId="0" borderId="0" applyProtection="0">
      <alignment vertical="center"/>
    </xf>
    <xf numFmtId="0" fontId="27" fillId="0" borderId="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54" fillId="13" borderId="0" applyNumberFormat="0" applyBorder="0" applyAlignment="0" applyProtection="0">
      <alignment vertical="center"/>
    </xf>
    <xf numFmtId="0" fontId="45" fillId="21" borderId="0" applyNumberFormat="0" applyBorder="0" applyAlignment="0" applyProtection="0">
      <alignment vertical="center"/>
    </xf>
    <xf numFmtId="0" fontId="72" fillId="0" borderId="0">
      <alignment vertical="center"/>
    </xf>
    <xf numFmtId="190" fontId="72" fillId="0" borderId="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27" fillId="0" borderId="0">
      <alignment vertical="center"/>
    </xf>
    <xf numFmtId="0" fontId="72" fillId="0" borderId="0">
      <alignment vertical="center"/>
    </xf>
    <xf numFmtId="0" fontId="43" fillId="19" borderId="0" applyNumberFormat="0" applyBorder="0" applyAlignment="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27"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193" fontId="27" fillId="0" borderId="0">
      <alignment vertical="center"/>
    </xf>
    <xf numFmtId="0" fontId="57" fillId="31" borderId="23" applyProtection="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27" fillId="0" borderId="0" applyProtection="0">
      <alignment vertical="center"/>
    </xf>
    <xf numFmtId="0" fontId="27" fillId="0" borderId="0">
      <alignment vertical="center"/>
    </xf>
    <xf numFmtId="0" fontId="27" fillId="0" borderId="0" applyProtection="0">
      <alignment vertical="center"/>
    </xf>
    <xf numFmtId="0" fontId="72" fillId="0" borderId="0" applyProtection="0">
      <alignment vertical="center"/>
    </xf>
    <xf numFmtId="0" fontId="46" fillId="19" borderId="0" applyProtection="0">
      <alignment vertical="center"/>
    </xf>
    <xf numFmtId="0" fontId="72" fillId="0" borderId="0" applyProtection="0">
      <alignment vertical="center"/>
    </xf>
    <xf numFmtId="0" fontId="46" fillId="19" borderId="0" applyProtection="0">
      <alignment vertical="center"/>
    </xf>
    <xf numFmtId="0" fontId="72" fillId="0" borderId="0" applyProtection="0">
      <alignment vertical="center"/>
    </xf>
    <xf numFmtId="0" fontId="72" fillId="0" borderId="0" applyProtection="0">
      <alignment vertical="center"/>
    </xf>
    <xf numFmtId="0" fontId="27" fillId="0" borderId="0" applyProtection="0">
      <alignment vertical="center"/>
    </xf>
    <xf numFmtId="0" fontId="72" fillId="0" borderId="0" applyProtection="0">
      <alignment vertical="center"/>
    </xf>
    <xf numFmtId="0" fontId="27" fillId="0" borderId="0" applyProtection="0">
      <alignment vertical="center"/>
    </xf>
    <xf numFmtId="0" fontId="72" fillId="0" borderId="0">
      <alignment vertical="center"/>
    </xf>
    <xf numFmtId="0" fontId="45" fillId="21" borderId="0" applyProtection="0">
      <alignment vertical="center"/>
    </xf>
    <xf numFmtId="0" fontId="72" fillId="0" borderId="0">
      <alignment vertical="center"/>
    </xf>
    <xf numFmtId="0" fontId="45" fillId="21" borderId="0" applyProtection="0">
      <alignment vertical="center"/>
    </xf>
    <xf numFmtId="0" fontId="72" fillId="0" borderId="0">
      <alignment vertical="center"/>
    </xf>
    <xf numFmtId="0" fontId="72" fillId="0" borderId="0">
      <alignment vertical="center"/>
    </xf>
    <xf numFmtId="0" fontId="72" fillId="0" borderId="0" applyProtection="0">
      <alignment vertical="center"/>
    </xf>
    <xf numFmtId="0" fontId="57" fillId="31" borderId="23" applyProtection="0">
      <alignment vertical="center"/>
    </xf>
    <xf numFmtId="0" fontId="72" fillId="0" borderId="0" applyProtection="0">
      <alignment vertical="center"/>
    </xf>
    <xf numFmtId="0" fontId="72" fillId="0" borderId="0">
      <alignment vertical="center"/>
    </xf>
    <xf numFmtId="0" fontId="72" fillId="0" borderId="0" applyProtection="0">
      <alignment vertical="center"/>
    </xf>
    <xf numFmtId="0" fontId="72" fillId="0" borderId="0">
      <alignment vertical="center"/>
    </xf>
    <xf numFmtId="0" fontId="58" fillId="2" borderId="17"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5" fillId="0" borderId="5" applyProtection="0">
      <alignment horizontal="lef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27" fillId="0" borderId="0" applyProtection="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27" fillId="0" borderId="0">
      <alignment vertical="center"/>
    </xf>
    <xf numFmtId="0" fontId="31" fillId="27" borderId="0" applyProtection="0">
      <alignment vertical="center"/>
    </xf>
    <xf numFmtId="0" fontId="5" fillId="0" borderId="0" applyProtection="0">
      <alignment vertical="center"/>
    </xf>
    <xf numFmtId="0" fontId="31" fillId="27" borderId="0" applyProtection="0">
      <alignment vertical="center"/>
    </xf>
    <xf numFmtId="0" fontId="27" fillId="0" borderId="0">
      <alignment vertical="center"/>
    </xf>
    <xf numFmtId="0" fontId="31" fillId="27" borderId="0" applyNumberFormat="0" applyBorder="0" applyAlignment="0" applyProtection="0">
      <alignment vertical="center"/>
    </xf>
    <xf numFmtId="190" fontId="72" fillId="0" borderId="0" applyProtection="0">
      <alignment vertical="center"/>
    </xf>
    <xf numFmtId="0" fontId="31" fillId="27" borderId="0" applyNumberFormat="0" applyBorder="0" applyAlignment="0" applyProtection="0">
      <alignment vertical="center"/>
    </xf>
    <xf numFmtId="0" fontId="5" fillId="0" borderId="0">
      <alignment vertical="center"/>
    </xf>
    <xf numFmtId="0" fontId="59" fillId="36" borderId="0" applyProtection="0">
      <alignment vertical="center"/>
    </xf>
    <xf numFmtId="0" fontId="72" fillId="0" borderId="0" applyProtection="0">
      <alignment vertical="center"/>
    </xf>
    <xf numFmtId="0" fontId="72" fillId="0" borderId="0">
      <alignment vertical="center"/>
    </xf>
    <xf numFmtId="0" fontId="46" fillId="19" borderId="0" applyNumberFormat="0" applyBorder="0" applyAlignment="0" applyProtection="0">
      <alignment vertical="center"/>
    </xf>
    <xf numFmtId="0" fontId="45" fillId="21"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46" fillId="19" borderId="0" applyProtection="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58" fillId="2" borderId="17" applyProtection="0">
      <alignment vertical="center"/>
    </xf>
    <xf numFmtId="0" fontId="72" fillId="0" borderId="0">
      <alignment vertical="center"/>
    </xf>
    <xf numFmtId="0" fontId="69" fillId="0" borderId="0">
      <alignment vertical="center"/>
    </xf>
    <xf numFmtId="0" fontId="72" fillId="0" borderId="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72" fillId="0" borderId="0">
      <alignment vertical="center"/>
    </xf>
    <xf numFmtId="0" fontId="46" fillId="19"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27" fillId="0" borderId="0">
      <alignment vertical="center"/>
    </xf>
    <xf numFmtId="0" fontId="27" fillId="0" borderId="0" applyProtection="0">
      <alignment vertical="center"/>
    </xf>
    <xf numFmtId="0" fontId="27" fillId="0" borderId="0" applyProtection="0">
      <alignment vertical="center"/>
    </xf>
    <xf numFmtId="0" fontId="27" fillId="0" borderId="0" applyProtection="0">
      <alignment vertical="center"/>
    </xf>
    <xf numFmtId="0" fontId="27" fillId="0" borderId="0" applyProtection="0">
      <alignment vertical="center"/>
    </xf>
    <xf numFmtId="0" fontId="27" fillId="0" borderId="0" applyProtection="0">
      <alignment vertical="center"/>
    </xf>
    <xf numFmtId="0" fontId="27" fillId="0" borderId="0" applyProtection="0">
      <alignment vertical="center"/>
    </xf>
    <xf numFmtId="0" fontId="27" fillId="0" borderId="0" applyProtection="0">
      <alignment vertical="center"/>
    </xf>
    <xf numFmtId="0" fontId="27" fillId="0" borderId="0" applyProtection="0">
      <alignment vertical="center"/>
    </xf>
    <xf numFmtId="185" fontId="72" fillId="0" borderId="0" applyFont="0" applyFill="0" applyBorder="0" applyAlignment="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72" fillId="0" borderId="0">
      <alignment vertical="center"/>
    </xf>
    <xf numFmtId="0" fontId="27" fillId="0" borderId="0" applyProtection="0">
      <alignment vertical="center"/>
    </xf>
    <xf numFmtId="0" fontId="72" fillId="0" borderId="0" applyProtection="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27" fillId="0" borderId="0">
      <alignment vertical="center"/>
    </xf>
    <xf numFmtId="0" fontId="27" fillId="0" borderId="0">
      <alignment vertical="center"/>
    </xf>
    <xf numFmtId="0" fontId="27" fillId="0" borderId="0">
      <alignment vertical="center"/>
    </xf>
    <xf numFmtId="0" fontId="72" fillId="0" borderId="0" applyProtection="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72" fillId="0" borderId="0">
      <alignment vertical="center"/>
    </xf>
    <xf numFmtId="0" fontId="72" fillId="0" borderId="0" applyProtection="0">
      <alignment vertical="center"/>
    </xf>
    <xf numFmtId="0" fontId="56" fillId="0" borderId="22" applyNumberFormat="0" applyFill="0" applyAlignment="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72" fillId="0" borderId="0" applyProtection="0">
      <alignment vertical="center"/>
    </xf>
    <xf numFmtId="0" fontId="56" fillId="0" borderId="22" applyNumberFormat="0" applyFill="0" applyAlignment="0" applyProtection="0">
      <alignment vertical="center"/>
    </xf>
    <xf numFmtId="0" fontId="72" fillId="0" borderId="0" applyProtection="0">
      <alignment vertical="center"/>
    </xf>
    <xf numFmtId="0" fontId="56" fillId="0" borderId="22" applyNumberFormat="0" applyFill="0" applyAlignment="0" applyProtection="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lignment vertical="center"/>
    </xf>
    <xf numFmtId="0" fontId="72" fillId="0" borderId="0" applyProtection="0">
      <alignment vertical="center"/>
    </xf>
    <xf numFmtId="0" fontId="72" fillId="0" borderId="0" applyProtection="0">
      <alignment vertical="center"/>
    </xf>
    <xf numFmtId="0" fontId="72" fillId="18" borderId="20" applyNumberFormat="0" applyFont="0" applyAlignment="0" applyProtection="0">
      <alignment vertical="center"/>
    </xf>
    <xf numFmtId="0" fontId="72" fillId="0" borderId="0" applyProtection="0">
      <alignment vertical="center"/>
    </xf>
    <xf numFmtId="0" fontId="72" fillId="0" borderId="0" applyProtection="0">
      <alignment vertical="center"/>
    </xf>
    <xf numFmtId="0" fontId="72" fillId="18" borderId="20" applyNumberFormat="0" applyFont="0" applyAlignment="0" applyProtection="0">
      <alignment vertical="center"/>
    </xf>
    <xf numFmtId="0" fontId="72" fillId="0" borderId="0" applyProtection="0">
      <alignment vertical="center"/>
    </xf>
    <xf numFmtId="0" fontId="72" fillId="18" borderId="20" applyNumberFormat="0" applyFont="0" applyAlignment="0" applyProtection="0">
      <alignment vertical="center"/>
    </xf>
    <xf numFmtId="0" fontId="69" fillId="0" borderId="0">
      <alignment vertical="center"/>
    </xf>
    <xf numFmtId="0" fontId="72" fillId="0" borderId="0">
      <alignment vertical="center"/>
    </xf>
    <xf numFmtId="0" fontId="69" fillId="0" borderId="0">
      <alignment vertical="center"/>
    </xf>
    <xf numFmtId="0" fontId="5" fillId="0" borderId="0">
      <alignment vertical="center"/>
    </xf>
    <xf numFmtId="0" fontId="72" fillId="0" borderId="0">
      <alignment vertical="center"/>
    </xf>
    <xf numFmtId="0" fontId="68" fillId="0" borderId="0" applyProtection="0">
      <alignment vertical="center"/>
    </xf>
    <xf numFmtId="0" fontId="14" fillId="0"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185" fontId="72" fillId="0" borderId="0" applyFont="0" applyFill="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43" fontId="72" fillId="0" borderId="0" applyFont="0" applyFill="0" applyBorder="0" applyAlignment="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43" fontId="72" fillId="0" borderId="0" applyFont="0" applyFill="0" applyBorder="0" applyAlignment="0" applyProtection="0">
      <alignment vertical="center"/>
    </xf>
    <xf numFmtId="43" fontId="72" fillId="0" borderId="0" applyFont="0" applyFill="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57" fillId="31" borderId="23" applyProtection="0">
      <alignment vertical="center"/>
    </xf>
    <xf numFmtId="0" fontId="46" fillId="19" borderId="0" applyNumberFormat="0" applyBorder="0" applyAlignment="0" applyProtection="0">
      <alignment vertical="center"/>
    </xf>
    <xf numFmtId="43" fontId="72" fillId="0"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59" fillId="35"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43" fillId="19" borderId="0" applyNumberFormat="0" applyBorder="0" applyAlignment="0" applyProtection="0">
      <alignment vertical="center"/>
    </xf>
    <xf numFmtId="0" fontId="43" fillId="19" borderId="0" applyProtection="0">
      <alignment vertical="center"/>
    </xf>
    <xf numFmtId="0" fontId="43" fillId="19" borderId="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43" fillId="19" borderId="0" applyNumberFormat="0" applyBorder="0" applyAlignment="0" applyProtection="0">
      <alignment vertical="center"/>
    </xf>
    <xf numFmtId="0" fontId="43" fillId="19" borderId="0" applyProtection="0">
      <alignment vertical="center"/>
    </xf>
    <xf numFmtId="0" fontId="43" fillId="19" borderId="0" applyNumberFormat="0" applyBorder="0" applyAlignment="0" applyProtection="0">
      <alignment vertical="center"/>
    </xf>
    <xf numFmtId="0" fontId="43" fillId="19" borderId="0" applyProtection="0">
      <alignment vertical="center"/>
    </xf>
    <xf numFmtId="0" fontId="43" fillId="19" borderId="0" applyNumberFormat="0" applyBorder="0" applyAlignment="0" applyProtection="0">
      <alignment vertical="center"/>
    </xf>
    <xf numFmtId="0" fontId="46"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31" fillId="27" borderId="0" applyProtection="0">
      <alignment vertical="center"/>
    </xf>
    <xf numFmtId="0" fontId="43" fillId="19" borderId="0" applyNumberFormat="0" applyBorder="0" applyAlignment="0" applyProtection="0">
      <alignment vertical="center"/>
    </xf>
    <xf numFmtId="0" fontId="46" fillId="19" borderId="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6"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28" fillId="8" borderId="17" applyNumberFormat="0" applyAlignment="0" applyProtection="0">
      <alignment vertical="center"/>
    </xf>
    <xf numFmtId="0" fontId="53" fillId="19" borderId="0" applyProtection="0">
      <alignment vertical="center"/>
    </xf>
    <xf numFmtId="0" fontId="53" fillId="19" borderId="0" applyProtection="0">
      <alignment vertical="center"/>
    </xf>
    <xf numFmtId="0" fontId="53" fillId="19" borderId="0" applyProtection="0">
      <alignment vertical="center"/>
    </xf>
    <xf numFmtId="0" fontId="53" fillId="19" borderId="0" applyProtection="0">
      <alignment vertical="center"/>
    </xf>
    <xf numFmtId="0" fontId="53" fillId="19" borderId="0" applyProtection="0">
      <alignment vertical="center"/>
    </xf>
    <xf numFmtId="0" fontId="53" fillId="19" borderId="0" applyProtection="0">
      <alignment vertical="center"/>
    </xf>
    <xf numFmtId="0" fontId="53" fillId="19" borderId="0" applyProtection="0">
      <alignment vertical="center"/>
    </xf>
    <xf numFmtId="0" fontId="53" fillId="19" borderId="0" applyProtection="0">
      <alignment vertical="center"/>
    </xf>
    <xf numFmtId="0" fontId="53"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3" fillId="19" borderId="0" applyProtection="0">
      <alignment vertical="center"/>
    </xf>
    <xf numFmtId="0" fontId="43" fillId="19" borderId="0" applyProtection="0">
      <alignment vertical="center"/>
    </xf>
    <xf numFmtId="0" fontId="43" fillId="19" borderId="0" applyProtection="0">
      <alignment vertical="center"/>
    </xf>
    <xf numFmtId="0" fontId="31" fillId="28" borderId="0" applyProtection="0">
      <alignment vertical="center"/>
    </xf>
    <xf numFmtId="0" fontId="43" fillId="19" borderId="0" applyProtection="0">
      <alignment vertical="center"/>
    </xf>
    <xf numFmtId="0" fontId="46" fillId="19" borderId="0" applyNumberFormat="0" applyBorder="0" applyAlignment="0" applyProtection="0">
      <alignment vertical="center"/>
    </xf>
    <xf numFmtId="0" fontId="31" fillId="28" borderId="0" applyNumberFormat="0" applyBorder="0" applyAlignment="0" applyProtection="0">
      <alignment vertical="center"/>
    </xf>
    <xf numFmtId="0" fontId="43" fillId="19" borderId="0" applyProtection="0">
      <alignment vertical="center"/>
    </xf>
    <xf numFmtId="0" fontId="31" fillId="28" borderId="0" applyNumberFormat="0" applyBorder="0" applyAlignment="0" applyProtection="0">
      <alignment vertical="center"/>
    </xf>
    <xf numFmtId="0" fontId="43" fillId="19" borderId="0" applyProtection="0">
      <alignment vertical="center"/>
    </xf>
    <xf numFmtId="0" fontId="43" fillId="19" borderId="0" applyNumberFormat="0" applyBorder="0" applyAlignment="0" applyProtection="0">
      <alignment vertical="center"/>
    </xf>
    <xf numFmtId="0" fontId="31" fillId="29" borderId="0" applyProtection="0">
      <alignment vertical="center"/>
    </xf>
    <xf numFmtId="0" fontId="43" fillId="19" borderId="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3" fillId="19" borderId="0" applyNumberFormat="0" applyBorder="0" applyAlignment="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31" fillId="17"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59" fillId="34"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58" fillId="2" borderId="17"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57" fillId="31" borderId="23" applyNumberFormat="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46" fillId="19" borderId="0" applyNumberFormat="0" applyBorder="0" applyAlignment="0" applyProtection="0">
      <alignment vertical="center"/>
    </xf>
    <xf numFmtId="0" fontId="55" fillId="0" borderId="21" applyProtection="0">
      <alignment vertical="center"/>
    </xf>
    <xf numFmtId="0" fontId="55" fillId="0" borderId="21" applyProtection="0">
      <alignment vertical="center"/>
    </xf>
    <xf numFmtId="0" fontId="55" fillId="0" borderId="21" applyProtection="0">
      <alignment vertical="center"/>
    </xf>
    <xf numFmtId="0" fontId="55" fillId="0" borderId="21" applyNumberFormat="0" applyFill="0" applyAlignment="0" applyProtection="0">
      <alignment vertical="center"/>
    </xf>
    <xf numFmtId="0" fontId="55" fillId="0" borderId="21" applyProtection="0">
      <alignment vertical="center"/>
    </xf>
    <xf numFmtId="0" fontId="55" fillId="0" borderId="21" applyNumberFormat="0" applyFill="0" applyAlignment="0" applyProtection="0">
      <alignment vertical="center"/>
    </xf>
    <xf numFmtId="0" fontId="55" fillId="0" borderId="21" applyNumberFormat="0" applyFill="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185" fontId="72" fillId="0" borderId="0" applyFont="0" applyFill="0" applyBorder="0" applyAlignment="0" applyProtection="0">
      <alignment vertical="center"/>
    </xf>
    <xf numFmtId="0" fontId="28" fillId="8" borderId="17" applyProtection="0">
      <alignment vertical="center"/>
    </xf>
    <xf numFmtId="0" fontId="28" fillId="8" borderId="17" applyProtection="0">
      <alignment vertical="center"/>
    </xf>
    <xf numFmtId="0" fontId="28" fillId="8" borderId="17" applyProtection="0">
      <alignment vertical="center"/>
    </xf>
    <xf numFmtId="0" fontId="28" fillId="8" borderId="17" applyProtection="0">
      <alignment vertical="center"/>
    </xf>
    <xf numFmtId="0" fontId="28" fillId="8" borderId="17" applyProtection="0">
      <alignment vertical="center"/>
    </xf>
    <xf numFmtId="0" fontId="28" fillId="8" borderId="17" applyProtection="0">
      <alignment vertical="center"/>
    </xf>
    <xf numFmtId="0" fontId="28" fillId="8" borderId="17" applyProtection="0">
      <alignment vertical="center"/>
    </xf>
    <xf numFmtId="0" fontId="28" fillId="8" borderId="17" applyNumberFormat="0" applyAlignment="0" applyProtection="0">
      <alignment vertical="center"/>
    </xf>
    <xf numFmtId="0" fontId="28" fillId="8" borderId="17" applyNumberFormat="0" applyAlignment="0" applyProtection="0">
      <alignment vertical="center"/>
    </xf>
    <xf numFmtId="0" fontId="28" fillId="8" borderId="17" applyNumberFormat="0" applyAlignment="0" applyProtection="0">
      <alignment vertical="center"/>
    </xf>
    <xf numFmtId="0" fontId="28" fillId="8" borderId="17" applyNumberFormat="0" applyAlignment="0" applyProtection="0">
      <alignment vertical="center"/>
    </xf>
    <xf numFmtId="0" fontId="57" fillId="31" borderId="23" applyProtection="0">
      <alignment vertical="center"/>
    </xf>
    <xf numFmtId="0" fontId="57" fillId="31" borderId="23" applyProtection="0">
      <alignment vertical="center"/>
    </xf>
    <xf numFmtId="0" fontId="57" fillId="31" borderId="23" applyProtection="0">
      <alignment vertical="center"/>
    </xf>
    <xf numFmtId="0" fontId="57" fillId="31" borderId="23" applyProtection="0">
      <alignment vertical="center"/>
    </xf>
    <xf numFmtId="0" fontId="57" fillId="31" borderId="23" applyNumberFormat="0" applyAlignment="0" applyProtection="0">
      <alignment vertical="center"/>
    </xf>
    <xf numFmtId="0" fontId="57" fillId="31" borderId="23" applyNumberFormat="0" applyAlignment="0" applyProtection="0">
      <alignment vertical="center"/>
    </xf>
    <xf numFmtId="0" fontId="57" fillId="31" borderId="23" applyNumberFormat="0" applyAlignment="0" applyProtection="0">
      <alignment vertical="center"/>
    </xf>
    <xf numFmtId="0" fontId="57" fillId="31" borderId="23" applyNumberFormat="0" applyAlignment="0" applyProtection="0">
      <alignment vertical="center"/>
    </xf>
    <xf numFmtId="0" fontId="60" fillId="0" borderId="0" applyProtection="0">
      <alignment vertical="center"/>
    </xf>
    <xf numFmtId="0" fontId="60" fillId="0" borderId="0" applyProtection="0">
      <alignment vertical="center"/>
    </xf>
    <xf numFmtId="0" fontId="60" fillId="0" borderId="0" applyProtection="0">
      <alignment vertical="center"/>
    </xf>
    <xf numFmtId="0" fontId="60" fillId="0" borderId="0" applyProtection="0">
      <alignment vertical="center"/>
    </xf>
    <xf numFmtId="0" fontId="60" fillId="0" borderId="0" applyProtection="0">
      <alignment vertical="center"/>
    </xf>
    <xf numFmtId="0" fontId="60" fillId="0" borderId="0" applyProtection="0">
      <alignment vertical="center"/>
    </xf>
    <xf numFmtId="0" fontId="60" fillId="0" borderId="0" applyProtection="0">
      <alignment vertical="center"/>
    </xf>
    <xf numFmtId="0" fontId="36" fillId="0" borderId="16" applyProtection="0">
      <alignment horizontal="left" vertical="center"/>
    </xf>
    <xf numFmtId="0" fontId="36" fillId="0" borderId="16" applyProtection="0">
      <alignment horizontal="left" vertical="center"/>
    </xf>
    <xf numFmtId="0" fontId="36" fillId="0" borderId="16" applyProtection="0">
      <alignment horizontal="left" vertical="center"/>
    </xf>
    <xf numFmtId="0" fontId="36" fillId="0" borderId="16" applyProtection="0">
      <alignment horizontal="left" vertical="center"/>
    </xf>
    <xf numFmtId="0" fontId="36" fillId="0" borderId="16" applyProtection="0">
      <alignment horizontal="left" vertical="center"/>
    </xf>
    <xf numFmtId="41" fontId="72" fillId="0" borderId="0" applyFont="0" applyFill="0" applyBorder="0" applyAlignment="0" applyProtection="0">
      <alignment vertical="center"/>
    </xf>
    <xf numFmtId="0" fontId="36" fillId="0" borderId="16" applyProtection="0">
      <alignment horizontal="left" vertical="center"/>
    </xf>
    <xf numFmtId="0" fontId="36" fillId="0" borderId="16" applyProtection="0">
      <alignment horizontal="left" vertical="center"/>
    </xf>
    <xf numFmtId="0" fontId="42" fillId="0" borderId="0" applyProtection="0">
      <alignment vertical="center"/>
    </xf>
    <xf numFmtId="0" fontId="42" fillId="0" borderId="0" applyProtection="0">
      <alignment vertical="center"/>
    </xf>
    <xf numFmtId="0" fontId="42" fillId="0" borderId="0" applyProtection="0">
      <alignment vertical="center"/>
    </xf>
    <xf numFmtId="0" fontId="42" fillId="0" borderId="0" applyProtection="0">
      <alignment vertical="center"/>
    </xf>
    <xf numFmtId="0" fontId="42" fillId="0" borderId="0" applyProtection="0">
      <alignment vertical="center"/>
    </xf>
    <xf numFmtId="0" fontId="38" fillId="0" borderId="0" applyProtection="0">
      <alignment vertical="center"/>
    </xf>
    <xf numFmtId="0" fontId="42" fillId="0" borderId="0" applyProtection="0">
      <alignment vertical="center"/>
    </xf>
    <xf numFmtId="0" fontId="42" fillId="0" borderId="0" applyProtection="0">
      <alignment vertical="center"/>
    </xf>
    <xf numFmtId="0" fontId="42" fillId="0" borderId="0" applyNumberFormat="0" applyFill="0" applyBorder="0" applyAlignment="0" applyProtection="0">
      <alignment vertical="center"/>
    </xf>
    <xf numFmtId="0" fontId="42" fillId="0" borderId="0" applyNumberFormat="0" applyFill="0" applyBorder="0" applyAlignment="0" applyProtection="0">
      <alignment vertical="center"/>
    </xf>
    <xf numFmtId="0" fontId="42" fillId="0" borderId="0" applyNumberFormat="0" applyFill="0" applyBorder="0" applyAlignment="0" applyProtection="0">
      <alignment vertical="center"/>
    </xf>
    <xf numFmtId="0" fontId="56" fillId="0" borderId="22" applyProtection="0">
      <alignment vertical="center"/>
    </xf>
    <xf numFmtId="0" fontId="56" fillId="0" borderId="22" applyProtection="0">
      <alignment vertical="center"/>
    </xf>
    <xf numFmtId="0" fontId="56" fillId="0" borderId="22" applyProtection="0">
      <alignment vertical="center"/>
    </xf>
    <xf numFmtId="0" fontId="56" fillId="0" borderId="22" applyProtection="0">
      <alignment vertical="center"/>
    </xf>
    <xf numFmtId="0" fontId="56" fillId="0" borderId="22" applyProtection="0">
      <alignment vertical="center"/>
    </xf>
    <xf numFmtId="0" fontId="56" fillId="0" borderId="22" applyNumberFormat="0" applyFill="0" applyAlignment="0" applyProtection="0">
      <alignment vertical="center"/>
    </xf>
    <xf numFmtId="0" fontId="56" fillId="0" borderId="22" applyNumberFormat="0" applyFill="0" applyAlignment="0" applyProtection="0">
      <alignment vertical="center"/>
    </xf>
    <xf numFmtId="0" fontId="72" fillId="0" borderId="0" applyProtection="0">
      <alignment vertical="center"/>
    </xf>
    <xf numFmtId="41" fontId="72" fillId="0" borderId="0" applyProtection="0">
      <alignment vertical="center"/>
    </xf>
    <xf numFmtId="0" fontId="58" fillId="2" borderId="17" applyNumberFormat="0" applyAlignment="0" applyProtection="0">
      <alignment vertical="center"/>
    </xf>
    <xf numFmtId="43" fontId="72" fillId="0" borderId="0" applyFont="0" applyFill="0" applyBorder="0" applyAlignment="0" applyProtection="0">
      <alignment vertical="center"/>
    </xf>
    <xf numFmtId="43" fontId="72" fillId="0" borderId="0" applyFont="0" applyFill="0" applyBorder="0" applyAlignment="0" applyProtection="0">
      <alignment vertical="center"/>
    </xf>
    <xf numFmtId="43" fontId="72" fillId="0" borderId="0" applyFont="0" applyFill="0" applyBorder="0" applyAlignment="0" applyProtection="0">
      <alignment vertical="center"/>
    </xf>
    <xf numFmtId="43" fontId="72" fillId="0" borderId="0" applyFont="0" applyFill="0" applyBorder="0" applyAlignment="0" applyProtection="0">
      <alignment vertical="center"/>
    </xf>
    <xf numFmtId="0" fontId="31" fillId="17" borderId="0" applyProtection="0">
      <alignment vertical="center"/>
    </xf>
    <xf numFmtId="43" fontId="72" fillId="0" borderId="0" applyFont="0" applyFill="0" applyBorder="0" applyAlignment="0" applyProtection="0">
      <alignment vertical="center"/>
    </xf>
    <xf numFmtId="43" fontId="72" fillId="0" borderId="0" applyFont="0" applyFill="0" applyBorder="0" applyAlignment="0" applyProtection="0">
      <alignment vertical="center"/>
    </xf>
    <xf numFmtId="43" fontId="72" fillId="0" borderId="0" applyFont="0" applyFill="0" applyBorder="0" applyAlignment="0" applyProtection="0">
      <alignment vertical="center"/>
    </xf>
    <xf numFmtId="43" fontId="72" fillId="0" borderId="0" applyProtection="0">
      <alignment vertical="center"/>
    </xf>
    <xf numFmtId="43" fontId="72" fillId="0" borderId="0" applyFont="0" applyFill="0" applyBorder="0" applyAlignment="0" applyProtection="0">
      <alignment vertical="center"/>
    </xf>
    <xf numFmtId="41" fontId="72" fillId="0" borderId="0" applyProtection="0">
      <alignment vertical="center"/>
    </xf>
    <xf numFmtId="41" fontId="72" fillId="0" borderId="0" applyProtection="0">
      <alignment vertical="center"/>
    </xf>
    <xf numFmtId="41" fontId="72" fillId="0" borderId="0" applyProtection="0">
      <alignment vertical="center"/>
    </xf>
    <xf numFmtId="41" fontId="72" fillId="0" borderId="0" applyFont="0" applyFill="0" applyBorder="0" applyAlignment="0" applyProtection="0">
      <alignment vertical="center"/>
    </xf>
    <xf numFmtId="184" fontId="72" fillId="0" borderId="0" applyProtection="0">
      <alignment vertical="center"/>
    </xf>
    <xf numFmtId="184" fontId="72" fillId="0" borderId="0" applyProtection="0">
      <alignment vertical="center"/>
    </xf>
    <xf numFmtId="41" fontId="72" fillId="0" borderId="0" applyFont="0" applyFill="0" applyBorder="0" applyAlignment="0" applyProtection="0">
      <alignment vertical="center"/>
    </xf>
    <xf numFmtId="0" fontId="59" fillId="36" borderId="0" applyProtection="0">
      <alignment vertical="center"/>
    </xf>
    <xf numFmtId="0" fontId="59" fillId="36" borderId="0" applyProtection="0">
      <alignment vertical="center"/>
    </xf>
    <xf numFmtId="0" fontId="59" fillId="36" borderId="0" applyProtection="0">
      <alignment vertical="center"/>
    </xf>
    <xf numFmtId="0" fontId="59" fillId="36" borderId="0" applyNumberFormat="0" applyBorder="0" applyAlignment="0" applyProtection="0">
      <alignment vertical="center"/>
    </xf>
    <xf numFmtId="0" fontId="59" fillId="36" borderId="0" applyNumberFormat="0" applyBorder="0" applyAlignment="0" applyProtection="0">
      <alignment vertical="center"/>
    </xf>
    <xf numFmtId="0" fontId="59" fillId="36" borderId="0" applyNumberFormat="0" applyBorder="0" applyAlignment="0" applyProtection="0">
      <alignment vertical="center"/>
    </xf>
    <xf numFmtId="0" fontId="59" fillId="36" borderId="0" applyNumberFormat="0" applyBorder="0" applyAlignment="0" applyProtection="0">
      <alignment vertical="center"/>
    </xf>
    <xf numFmtId="0" fontId="59" fillId="36" borderId="0" applyNumberFormat="0" applyBorder="0" applyAlignment="0" applyProtection="0">
      <alignment vertical="center"/>
    </xf>
    <xf numFmtId="0" fontId="59" fillId="34" borderId="0" applyProtection="0">
      <alignment vertical="center"/>
    </xf>
    <xf numFmtId="0" fontId="59" fillId="34" borderId="0" applyProtection="0">
      <alignment vertical="center"/>
    </xf>
    <xf numFmtId="0" fontId="59" fillId="34" borderId="0" applyProtection="0">
      <alignment vertical="center"/>
    </xf>
    <xf numFmtId="0" fontId="59" fillId="34" borderId="0" applyProtection="0">
      <alignment vertical="center"/>
    </xf>
    <xf numFmtId="0" fontId="59" fillId="34" borderId="0" applyProtection="0">
      <alignment vertical="center"/>
    </xf>
    <xf numFmtId="0" fontId="59" fillId="34" borderId="0" applyNumberFormat="0" applyBorder="0" applyAlignment="0" applyProtection="0">
      <alignment vertical="center"/>
    </xf>
    <xf numFmtId="0" fontId="59" fillId="34" borderId="0" applyNumberFormat="0" applyBorder="0" applyAlignment="0" applyProtection="0">
      <alignment vertical="center"/>
    </xf>
    <xf numFmtId="0" fontId="59" fillId="35" borderId="0" applyProtection="0">
      <alignment vertical="center"/>
    </xf>
    <xf numFmtId="0" fontId="59" fillId="35" borderId="0" applyProtection="0">
      <alignment vertical="center"/>
    </xf>
    <xf numFmtId="0" fontId="59" fillId="35" borderId="0" applyProtection="0">
      <alignment vertical="center"/>
    </xf>
    <xf numFmtId="0" fontId="59" fillId="35" borderId="0" applyProtection="0">
      <alignment vertical="center"/>
    </xf>
    <xf numFmtId="0" fontId="59" fillId="35" borderId="0" applyProtection="0">
      <alignment vertical="center"/>
    </xf>
    <xf numFmtId="0" fontId="59" fillId="35" borderId="0" applyProtection="0">
      <alignment vertical="center"/>
    </xf>
    <xf numFmtId="0" fontId="59" fillId="35" borderId="0" applyProtection="0">
      <alignment vertical="center"/>
    </xf>
    <xf numFmtId="0" fontId="59" fillId="35" borderId="0" applyNumberFormat="0" applyBorder="0" applyAlignment="0" applyProtection="0">
      <alignment vertical="center"/>
    </xf>
    <xf numFmtId="0" fontId="59" fillId="35" borderId="0" applyNumberFormat="0" applyBorder="0" applyAlignment="0" applyProtection="0">
      <alignment vertical="center"/>
    </xf>
    <xf numFmtId="0" fontId="31" fillId="37" borderId="0" applyProtection="0">
      <alignment vertical="center"/>
    </xf>
    <xf numFmtId="0" fontId="31" fillId="37" borderId="0" applyProtection="0">
      <alignment vertical="center"/>
    </xf>
    <xf numFmtId="0" fontId="31" fillId="37" borderId="0" applyProtection="0">
      <alignment vertical="center"/>
    </xf>
    <xf numFmtId="0" fontId="31" fillId="37" borderId="0" applyProtection="0">
      <alignment vertical="center"/>
    </xf>
    <xf numFmtId="0" fontId="31" fillId="37" borderId="0" applyProtection="0">
      <alignment vertical="center"/>
    </xf>
    <xf numFmtId="0" fontId="31" fillId="37" borderId="0" applyNumberFormat="0" applyBorder="0" applyAlignment="0" applyProtection="0">
      <alignment vertical="center"/>
    </xf>
    <xf numFmtId="0" fontId="31" fillId="37" borderId="0" applyNumberFormat="0" applyBorder="0" applyAlignment="0" applyProtection="0">
      <alignment vertical="center"/>
    </xf>
    <xf numFmtId="0" fontId="31" fillId="37" borderId="0" applyNumberFormat="0" applyBorder="0" applyAlignment="0" applyProtection="0">
      <alignment vertical="center"/>
    </xf>
    <xf numFmtId="0" fontId="31" fillId="29" borderId="0" applyProtection="0">
      <alignment vertical="center"/>
    </xf>
    <xf numFmtId="0" fontId="31" fillId="29" borderId="0" applyProtection="0">
      <alignment vertical="center"/>
    </xf>
    <xf numFmtId="0" fontId="31" fillId="29" borderId="0" applyProtection="0">
      <alignment vertical="center"/>
    </xf>
    <xf numFmtId="0" fontId="31" fillId="29" borderId="0" applyProtection="0">
      <alignment vertical="center"/>
    </xf>
    <xf numFmtId="0" fontId="31" fillId="29" borderId="0" applyNumberFormat="0" applyBorder="0" applyAlignment="0" applyProtection="0">
      <alignment vertical="center"/>
    </xf>
    <xf numFmtId="0" fontId="31" fillId="29" borderId="0" applyNumberFormat="0" applyBorder="0" applyAlignment="0" applyProtection="0">
      <alignment vertical="center"/>
    </xf>
    <xf numFmtId="0" fontId="31" fillId="29" borderId="0" applyNumberFormat="0" applyBorder="0" applyAlignment="0" applyProtection="0">
      <alignment vertical="center"/>
    </xf>
    <xf numFmtId="0" fontId="31" fillId="29" borderId="0" applyNumberFormat="0" applyBorder="0" applyAlignment="0" applyProtection="0">
      <alignment vertical="center"/>
    </xf>
    <xf numFmtId="0" fontId="31" fillId="29" borderId="0" applyNumberFormat="0" applyBorder="0" applyAlignment="0" applyProtection="0">
      <alignment vertical="center"/>
    </xf>
    <xf numFmtId="0" fontId="31" fillId="27" borderId="0" applyProtection="0">
      <alignment vertical="center"/>
    </xf>
    <xf numFmtId="0" fontId="31" fillId="27" borderId="0" applyProtection="0">
      <alignment vertical="center"/>
    </xf>
    <xf numFmtId="0" fontId="31" fillId="27" borderId="0" applyProtection="0">
      <alignment vertical="center"/>
    </xf>
    <xf numFmtId="0" fontId="31" fillId="27" borderId="0" applyProtection="0">
      <alignment vertical="center"/>
    </xf>
    <xf numFmtId="0" fontId="31" fillId="27" borderId="0" applyNumberFormat="0" applyBorder="0" applyAlignment="0" applyProtection="0">
      <alignment vertical="center"/>
    </xf>
    <xf numFmtId="0" fontId="31" fillId="14" borderId="0" applyProtection="0">
      <alignment vertical="center"/>
    </xf>
    <xf numFmtId="0" fontId="31" fillId="14" borderId="0" applyProtection="0">
      <alignment vertical="center"/>
    </xf>
    <xf numFmtId="0" fontId="31" fillId="14" borderId="0" applyProtection="0">
      <alignment vertical="center"/>
    </xf>
    <xf numFmtId="0" fontId="31" fillId="14" borderId="0" applyProtection="0">
      <alignment vertical="center"/>
    </xf>
    <xf numFmtId="0" fontId="31" fillId="14" borderId="0" applyProtection="0">
      <alignment vertical="center"/>
    </xf>
    <xf numFmtId="0" fontId="31" fillId="39" borderId="0" applyNumberFormat="0" applyBorder="0" applyAlignment="0" applyProtection="0">
      <alignment vertical="center"/>
    </xf>
    <xf numFmtId="0" fontId="31" fillId="17" borderId="0" applyProtection="0">
      <alignment vertical="center"/>
    </xf>
    <xf numFmtId="0" fontId="31" fillId="17" borderId="0" applyProtection="0">
      <alignment vertical="center"/>
    </xf>
    <xf numFmtId="0" fontId="31" fillId="17" borderId="0" applyProtection="0">
      <alignment vertical="center"/>
    </xf>
    <xf numFmtId="0" fontId="31" fillId="17" borderId="0" applyNumberFormat="0" applyBorder="0" applyAlignment="0" applyProtection="0">
      <alignment vertical="center"/>
    </xf>
    <xf numFmtId="0" fontId="31" fillId="17" borderId="0" applyNumberFormat="0" applyBorder="0" applyAlignment="0" applyProtection="0">
      <alignment vertical="center"/>
    </xf>
    <xf numFmtId="0" fontId="31" fillId="17" borderId="0" applyNumberFormat="0" applyBorder="0" applyAlignment="0" applyProtection="0">
      <alignment vertical="center"/>
    </xf>
    <xf numFmtId="0" fontId="31" fillId="17" borderId="0" applyNumberFormat="0" applyBorder="0" applyAlignment="0" applyProtection="0">
      <alignment vertical="center"/>
    </xf>
    <xf numFmtId="0" fontId="31" fillId="28" borderId="0" applyProtection="0">
      <alignment vertical="center"/>
    </xf>
    <xf numFmtId="0" fontId="31" fillId="28" borderId="0" applyProtection="0">
      <alignment vertical="center"/>
    </xf>
    <xf numFmtId="0" fontId="31" fillId="28" borderId="0" applyProtection="0">
      <alignment vertical="center"/>
    </xf>
    <xf numFmtId="0" fontId="31" fillId="28" borderId="0" applyProtection="0">
      <alignment vertical="center"/>
    </xf>
    <xf numFmtId="0" fontId="31" fillId="28" borderId="0" applyProtection="0">
      <alignment vertical="center"/>
    </xf>
    <xf numFmtId="0" fontId="31" fillId="28" borderId="0" applyProtection="0">
      <alignment vertical="center"/>
    </xf>
    <xf numFmtId="0" fontId="31" fillId="28" borderId="0" applyProtection="0">
      <alignment vertical="center"/>
    </xf>
    <xf numFmtId="0" fontId="31" fillId="28" borderId="0" applyNumberFormat="0" applyBorder="0" applyAlignment="0" applyProtection="0">
      <alignment vertical="center"/>
    </xf>
    <xf numFmtId="0" fontId="31" fillId="28" borderId="0" applyNumberFormat="0" applyBorder="0" applyAlignment="0" applyProtection="0">
      <alignment vertical="center"/>
    </xf>
    <xf numFmtId="192" fontId="5" fillId="0" borderId="16" applyProtection="0">
      <alignment horizontal="right" vertical="center"/>
    </xf>
    <xf numFmtId="192" fontId="5" fillId="0" borderId="16" applyProtection="0">
      <alignment horizontal="right" vertical="center"/>
    </xf>
    <xf numFmtId="192" fontId="5" fillId="0" borderId="16" applyProtection="0">
      <alignment horizontal="right" vertical="center"/>
    </xf>
    <xf numFmtId="192" fontId="5" fillId="0" borderId="16" applyProtection="0">
      <alignment horizontal="right" vertical="center"/>
    </xf>
    <xf numFmtId="192" fontId="5" fillId="0" borderId="16" applyProtection="0">
      <alignment horizontal="right" vertical="center"/>
    </xf>
    <xf numFmtId="0" fontId="5" fillId="0" borderId="5" applyProtection="0">
      <alignment horizontal="left" vertical="center"/>
    </xf>
    <xf numFmtId="0" fontId="5" fillId="0" borderId="5" applyProtection="0">
      <alignment horizontal="left" vertical="center"/>
    </xf>
    <xf numFmtId="0" fontId="5" fillId="0" borderId="5" applyProtection="0">
      <alignment horizontal="left" vertical="center"/>
    </xf>
    <xf numFmtId="0" fontId="5" fillId="0" borderId="5" applyProtection="0">
      <alignment horizontal="left" vertical="center"/>
    </xf>
    <xf numFmtId="0" fontId="5" fillId="0" borderId="5" applyProtection="0">
      <alignment horizontal="left" vertical="center"/>
    </xf>
    <xf numFmtId="0" fontId="5" fillId="0" borderId="5" applyProtection="0">
      <alignment horizontal="left" vertical="center"/>
    </xf>
    <xf numFmtId="0" fontId="45" fillId="21" borderId="0" applyProtection="0">
      <alignment vertical="center"/>
    </xf>
    <xf numFmtId="0" fontId="45" fillId="21" borderId="0" applyProtection="0">
      <alignment vertical="center"/>
    </xf>
    <xf numFmtId="0" fontId="45" fillId="21" borderId="0" applyProtection="0">
      <alignment vertical="center"/>
    </xf>
    <xf numFmtId="0" fontId="45" fillId="21" borderId="0" applyNumberFormat="0" applyBorder="0" applyAlignment="0" applyProtection="0">
      <alignment vertical="center"/>
    </xf>
    <xf numFmtId="0" fontId="45" fillId="21" borderId="0" applyNumberFormat="0" applyBorder="0" applyAlignment="0" applyProtection="0">
      <alignment vertical="center"/>
    </xf>
    <xf numFmtId="0" fontId="45" fillId="21" borderId="0" applyNumberFormat="0" applyBorder="0" applyAlignment="0" applyProtection="0">
      <alignment vertical="center"/>
    </xf>
    <xf numFmtId="0" fontId="45" fillId="21" borderId="0" applyNumberFormat="0" applyBorder="0" applyAlignment="0" applyProtection="0">
      <alignment vertical="center"/>
    </xf>
    <xf numFmtId="0" fontId="34" fillId="8" borderId="18" applyProtection="0">
      <alignment vertical="center"/>
    </xf>
    <xf numFmtId="0" fontId="34" fillId="8" borderId="18" applyProtection="0">
      <alignment vertical="center"/>
    </xf>
    <xf numFmtId="0" fontId="34" fillId="8" borderId="18" applyProtection="0">
      <alignment vertical="center"/>
    </xf>
    <xf numFmtId="0" fontId="34" fillId="8" borderId="18" applyProtection="0">
      <alignment vertical="center"/>
    </xf>
    <xf numFmtId="0" fontId="34" fillId="8" borderId="18" applyProtection="0">
      <alignment vertical="center"/>
    </xf>
    <xf numFmtId="0" fontId="34" fillId="8" borderId="18" applyProtection="0">
      <alignment vertical="center"/>
    </xf>
    <xf numFmtId="0" fontId="34" fillId="8" borderId="18" applyNumberFormat="0" applyAlignment="0" applyProtection="0">
      <alignment vertical="center"/>
    </xf>
    <xf numFmtId="0" fontId="58" fillId="2" borderId="17" applyProtection="0">
      <alignment vertical="center"/>
    </xf>
    <xf numFmtId="0" fontId="58" fillId="2" borderId="17" applyProtection="0">
      <alignment vertical="center"/>
    </xf>
    <xf numFmtId="0" fontId="58" fillId="2" borderId="17" applyProtection="0">
      <alignment vertical="center"/>
    </xf>
    <xf numFmtId="0" fontId="58" fillId="2" borderId="17" applyProtection="0">
      <alignment vertical="center"/>
    </xf>
    <xf numFmtId="0" fontId="58" fillId="2" borderId="17" applyNumberFormat="0" applyAlignment="0" applyProtection="0">
      <alignment vertical="center"/>
    </xf>
    <xf numFmtId="0" fontId="58" fillId="2" borderId="17" applyNumberFormat="0" applyAlignment="0" applyProtection="0">
      <alignment vertical="center"/>
    </xf>
    <xf numFmtId="0" fontId="58" fillId="2" borderId="17" applyNumberFormat="0" applyAlignment="0" applyProtection="0">
      <alignment vertical="center"/>
    </xf>
    <xf numFmtId="0" fontId="58" fillId="2" borderId="17" applyNumberFormat="0" applyAlignment="0" applyProtection="0">
      <alignment vertical="center"/>
    </xf>
    <xf numFmtId="1" fontId="5" fillId="0" borderId="16" applyProtection="0">
      <alignment horizontal="center" vertical="center"/>
    </xf>
    <xf numFmtId="1" fontId="5" fillId="0" borderId="16" applyProtection="0">
      <alignment horizontal="center" vertical="center"/>
    </xf>
    <xf numFmtId="1" fontId="5" fillId="0" borderId="16" applyProtection="0">
      <alignment horizontal="center" vertical="center"/>
    </xf>
    <xf numFmtId="1" fontId="5" fillId="0" borderId="16" applyProtection="0">
      <alignment horizontal="center" vertical="center"/>
    </xf>
    <xf numFmtId="1" fontId="5" fillId="0" borderId="16" applyProtection="0">
      <alignment horizontal="center" vertical="center"/>
    </xf>
    <xf numFmtId="1" fontId="5" fillId="0" borderId="16" applyProtection="0">
      <alignment horizontal="center" vertical="center"/>
    </xf>
    <xf numFmtId="0" fontId="38" fillId="0" borderId="0" applyProtection="0">
      <alignment vertical="center"/>
    </xf>
    <xf numFmtId="0" fontId="38" fillId="0" borderId="0" applyProtection="0">
      <alignment vertical="center"/>
    </xf>
    <xf numFmtId="0" fontId="38" fillId="0" borderId="0" applyProtection="0">
      <alignment vertical="center"/>
    </xf>
    <xf numFmtId="0" fontId="38" fillId="0" borderId="0" applyProtection="0">
      <alignment vertical="center"/>
    </xf>
    <xf numFmtId="0" fontId="41" fillId="0" borderId="0" applyProtection="0">
      <alignment vertical="center"/>
    </xf>
    <xf numFmtId="43" fontId="72" fillId="0" borderId="0" applyProtection="0">
      <alignment vertical="center"/>
    </xf>
    <xf numFmtId="0" fontId="72" fillId="18" borderId="20" applyProtection="0">
      <alignment vertical="center"/>
    </xf>
    <xf numFmtId="0" fontId="72" fillId="18" borderId="20" applyProtection="0">
      <alignment vertical="center"/>
    </xf>
    <xf numFmtId="0" fontId="72" fillId="18" borderId="20" applyProtection="0">
      <alignment vertical="center"/>
    </xf>
    <xf numFmtId="0" fontId="72" fillId="18" borderId="20" applyProtection="0">
      <alignment vertical="center"/>
    </xf>
    <xf numFmtId="0" fontId="72" fillId="18" borderId="20" applyProtection="0">
      <alignment vertical="center"/>
    </xf>
    <xf numFmtId="0" fontId="72" fillId="18" borderId="20" applyNumberFormat="0" applyFont="0" applyAlignment="0" applyProtection="0">
      <alignment vertical="center"/>
    </xf>
  </cellStyleXfs>
  <cellXfs count="256">
    <xf numFmtId="0" fontId="0" fillId="0" borderId="0" xfId="0">
      <alignment vertical="center"/>
    </xf>
    <xf numFmtId="0" fontId="0" fillId="0" borderId="0" xfId="0" applyFont="1">
      <alignment vertical="center"/>
    </xf>
    <xf numFmtId="0" fontId="1" fillId="0" borderId="0" xfId="0" applyFont="1" applyAlignment="1"/>
    <xf numFmtId="0" fontId="2" fillId="0" borderId="0" xfId="0" applyFont="1" applyAlignment="1"/>
    <xf numFmtId="0" fontId="2" fillId="0" borderId="0" xfId="0" applyFont="1" applyAlignment="1">
      <alignment vertical="center"/>
    </xf>
    <xf numFmtId="0" fontId="3" fillId="0" borderId="1" xfId="0" applyFont="1" applyBorder="1" applyAlignment="1">
      <alignment horizontal="center" vertical="center"/>
    </xf>
    <xf numFmtId="0" fontId="4" fillId="0" borderId="1" xfId="0" applyFont="1" applyBorder="1" applyAlignment="1">
      <alignment horizontal="center" vertical="center"/>
    </xf>
    <xf numFmtId="0" fontId="2" fillId="0" borderId="1" xfId="0" applyFont="1" applyBorder="1" applyAlignment="1">
      <alignment horizontal="center" vertical="center"/>
    </xf>
    <xf numFmtId="181" fontId="5" fillId="0" borderId="1" xfId="0" applyNumberFormat="1" applyFont="1" applyBorder="1" applyAlignment="1">
      <alignment horizontal="center" vertical="center"/>
    </xf>
    <xf numFmtId="195" fontId="5" fillId="0" borderId="1" xfId="0" applyNumberFormat="1" applyFont="1" applyBorder="1" applyAlignment="1">
      <alignment horizontal="center" vertical="center"/>
    </xf>
    <xf numFmtId="41" fontId="7" fillId="3" borderId="1" xfId="6" applyNumberFormat="1" applyFont="1" applyFill="1" applyBorder="1" applyAlignment="1" applyProtection="1">
      <alignment horizontal="center" vertical="center"/>
    </xf>
    <xf numFmtId="199" fontId="7" fillId="4" borderId="1" xfId="6" applyNumberFormat="1" applyFont="1" applyFill="1" applyBorder="1" applyAlignment="1" applyProtection="1">
      <alignment horizontal="center" vertical="center"/>
    </xf>
    <xf numFmtId="41" fontId="7" fillId="0" borderId="1" xfId="6" applyNumberFormat="1" applyFont="1" applyFill="1" applyBorder="1" applyAlignment="1">
      <alignment vertical="center"/>
    </xf>
    <xf numFmtId="0" fontId="8" fillId="0" borderId="0" xfId="0" applyFont="1" applyFill="1" applyAlignment="1">
      <alignment vertical="center"/>
    </xf>
    <xf numFmtId="49" fontId="8" fillId="0" borderId="0" xfId="0" applyNumberFormat="1" applyFont="1" applyFill="1" applyAlignment="1">
      <alignment vertical="center"/>
    </xf>
    <xf numFmtId="14" fontId="8" fillId="0" borderId="0" xfId="0" applyNumberFormat="1" applyFont="1" applyFill="1" applyAlignment="1">
      <alignment vertical="center"/>
    </xf>
    <xf numFmtId="0" fontId="6" fillId="0" borderId="1" xfId="0" applyFont="1" applyFill="1" applyBorder="1" applyAlignment="1">
      <alignment vertical="center"/>
    </xf>
    <xf numFmtId="0" fontId="6" fillId="0" borderId="1" xfId="1649" applyFont="1" applyFill="1" applyBorder="1" applyAlignment="1">
      <alignment horizontal="center" vertical="center" wrapText="1"/>
    </xf>
    <xf numFmtId="49" fontId="6" fillId="0" borderId="1" xfId="1649" applyNumberFormat="1" applyFont="1" applyFill="1" applyBorder="1" applyAlignment="1">
      <alignment horizontal="center" vertical="center" wrapText="1"/>
    </xf>
    <xf numFmtId="14" fontId="7" fillId="0" borderId="1" xfId="1649" applyNumberFormat="1" applyFont="1" applyFill="1" applyBorder="1" applyAlignment="1">
      <alignment horizontal="center" vertical="center" wrapText="1"/>
    </xf>
    <xf numFmtId="0" fontId="8" fillId="0" borderId="1" xfId="0" applyFont="1" applyFill="1" applyBorder="1" applyAlignment="1">
      <alignment vertical="center"/>
    </xf>
    <xf numFmtId="0" fontId="6" fillId="0" borderId="1" xfId="1649" applyFont="1" applyFill="1" applyBorder="1" applyAlignment="1">
      <alignment horizontal="center" vertical="center"/>
    </xf>
    <xf numFmtId="0" fontId="6" fillId="0" borderId="1" xfId="1649" applyFont="1" applyFill="1" applyBorder="1" applyAlignment="1" applyProtection="1">
      <alignment vertical="center"/>
    </xf>
    <xf numFmtId="49" fontId="6" fillId="0" borderId="1" xfId="1649" applyNumberFormat="1" applyFont="1" applyFill="1" applyBorder="1" applyAlignment="1" applyProtection="1">
      <alignment horizontal="center" vertical="center"/>
    </xf>
    <xf numFmtId="14" fontId="6" fillId="0" borderId="1" xfId="1829" applyNumberFormat="1" applyFont="1" applyFill="1" applyBorder="1" applyAlignment="1" applyProtection="1">
      <alignment horizontal="center"/>
    </xf>
    <xf numFmtId="14" fontId="6" fillId="0" borderId="1" xfId="2366" applyNumberFormat="1" applyFont="1" applyFill="1" applyBorder="1" applyAlignment="1" applyProtection="1">
      <alignment horizontal="center"/>
    </xf>
    <xf numFmtId="14" fontId="6" fillId="0" borderId="1" xfId="2366" applyNumberFormat="1" applyFont="1" applyFill="1" applyBorder="1" applyAlignment="1" applyProtection="1"/>
    <xf numFmtId="0" fontId="8" fillId="0" borderId="1" xfId="0" applyFont="1" applyFill="1" applyBorder="1" applyAlignment="1" applyProtection="1">
      <alignment vertical="center"/>
    </xf>
    <xf numFmtId="0" fontId="7" fillId="0" borderId="1" xfId="1649" applyFont="1" applyFill="1" applyBorder="1" applyAlignment="1">
      <alignment horizontal="center" vertical="center" wrapText="1"/>
    </xf>
    <xf numFmtId="0" fontId="7" fillId="0" borderId="1" xfId="1649" applyFont="1" applyFill="1" applyBorder="1" applyAlignment="1">
      <alignment horizontal="center" vertical="top" wrapText="1"/>
    </xf>
    <xf numFmtId="0" fontId="10" fillId="0" borderId="1" xfId="2481" applyNumberFormat="1" applyFont="1" applyFill="1" applyBorder="1" applyAlignment="1" applyProtection="1">
      <alignment horizontal="center" vertical="center" wrapText="1"/>
    </xf>
    <xf numFmtId="0" fontId="6" fillId="0" borderId="1" xfId="2340" applyFont="1" applyFill="1" applyBorder="1" applyAlignment="1" applyProtection="1">
      <alignment horizontal="center" vertical="center"/>
    </xf>
    <xf numFmtId="180" fontId="6" fillId="0" borderId="1" xfId="2787" applyNumberFormat="1" applyFont="1" applyFill="1" applyBorder="1" applyAlignment="1" applyProtection="1">
      <alignment horizontal="center" vertical="center"/>
    </xf>
    <xf numFmtId="0" fontId="6" fillId="0" borderId="1" xfId="2266" applyNumberFormat="1" applyFont="1" applyFill="1" applyBorder="1" applyAlignment="1" applyProtection="1">
      <alignment vertical="top" wrapText="1"/>
    </xf>
    <xf numFmtId="180" fontId="6" fillId="0" borderId="1" xfId="2787" applyNumberFormat="1" applyFont="1" applyFill="1" applyBorder="1" applyAlignment="1" applyProtection="1">
      <alignment vertical="center"/>
    </xf>
    <xf numFmtId="179" fontId="6" fillId="0" borderId="1" xfId="677" applyNumberFormat="1" applyFont="1" applyFill="1" applyBorder="1" applyAlignment="1" applyProtection="1">
      <alignment vertical="center"/>
    </xf>
    <xf numFmtId="0" fontId="6" fillId="0" borderId="1" xfId="1649" applyNumberFormat="1" applyFont="1" applyFill="1" applyBorder="1" applyAlignment="1" applyProtection="1">
      <alignment vertical="center"/>
    </xf>
    <xf numFmtId="0" fontId="6" fillId="0" borderId="1" xfId="1649" applyFont="1" applyFill="1" applyBorder="1" applyAlignment="1" applyProtection="1">
      <alignment horizontal="center" vertical="center"/>
    </xf>
    <xf numFmtId="0" fontId="7" fillId="0" borderId="1" xfId="0" applyFont="1" applyBorder="1" applyProtection="1">
      <alignment vertical="center"/>
    </xf>
    <xf numFmtId="14" fontId="7" fillId="0" borderId="1" xfId="0" applyNumberFormat="1" applyFont="1" applyBorder="1" applyProtection="1">
      <alignment vertical="center"/>
    </xf>
    <xf numFmtId="180" fontId="6" fillId="0" borderId="1" xfId="2787" applyNumberFormat="1" applyFont="1" applyFill="1" applyBorder="1" applyAlignment="1">
      <alignment horizontal="center" vertical="center"/>
    </xf>
    <xf numFmtId="0" fontId="6" fillId="0" borderId="1" xfId="2266" applyNumberFormat="1" applyFont="1" applyFill="1" applyBorder="1" applyAlignment="1">
      <alignment vertical="top" wrapText="1"/>
    </xf>
    <xf numFmtId="180" fontId="6" fillId="0" borderId="1" xfId="2787" applyNumberFormat="1" applyFont="1" applyFill="1" applyBorder="1" applyAlignment="1">
      <alignment vertical="center"/>
    </xf>
    <xf numFmtId="179" fontId="6" fillId="0" borderId="1" xfId="677" applyNumberFormat="1" applyFont="1" applyFill="1" applyBorder="1" applyAlignment="1">
      <alignment vertical="center"/>
    </xf>
    <xf numFmtId="179" fontId="11" fillId="0" borderId="1" xfId="677" applyNumberFormat="1" applyFont="1" applyFill="1" applyBorder="1" applyAlignment="1" applyProtection="1">
      <alignment vertical="center"/>
    </xf>
    <xf numFmtId="180" fontId="11" fillId="0" borderId="1" xfId="2787" applyNumberFormat="1" applyFont="1" applyFill="1" applyBorder="1" applyAlignment="1" applyProtection="1">
      <alignment vertical="center"/>
    </xf>
    <xf numFmtId="0" fontId="10" fillId="0" borderId="1" xfId="2481" applyNumberFormat="1" applyFont="1" applyFill="1" applyBorder="1" applyAlignment="1">
      <alignment horizontal="center" vertical="center" wrapText="1"/>
    </xf>
    <xf numFmtId="0" fontId="6" fillId="0" borderId="1" xfId="1649" applyFont="1" applyFill="1" applyBorder="1" applyAlignment="1">
      <alignment vertical="center"/>
    </xf>
    <xf numFmtId="0" fontId="72" fillId="0" borderId="0" xfId="334" applyAlignment="1">
      <alignment vertical="center"/>
    </xf>
    <xf numFmtId="0" fontId="12" fillId="0" borderId="0" xfId="1455" applyFont="1" applyBorder="1" applyAlignment="1">
      <alignment horizontal="center" vertical="center"/>
    </xf>
    <xf numFmtId="0" fontId="13" fillId="0" borderId="0" xfId="0" applyFont="1" applyFill="1" applyBorder="1" applyAlignment="1">
      <alignment horizontal="center" vertical="center"/>
    </xf>
    <xf numFmtId="0" fontId="8" fillId="0" borderId="0" xfId="1455" applyFont="1" applyBorder="1" applyAlignment="1">
      <alignment horizontal="center" vertical="center"/>
    </xf>
    <xf numFmtId="0" fontId="6" fillId="0" borderId="0" xfId="1455" applyFont="1" applyBorder="1" applyAlignment="1">
      <alignment horizontal="center" vertical="center"/>
    </xf>
    <xf numFmtId="49" fontId="8" fillId="5" borderId="0" xfId="1455" applyNumberFormat="1" applyFont="1" applyFill="1" applyBorder="1" applyAlignment="1">
      <alignment horizontal="center" vertical="center"/>
    </xf>
    <xf numFmtId="0" fontId="6" fillId="0" borderId="0" xfId="1455" applyFont="1" applyBorder="1" applyAlignment="1">
      <alignment horizontal="center" vertical="center" shrinkToFit="1"/>
    </xf>
    <xf numFmtId="0" fontId="6" fillId="0" borderId="0" xfId="1455" applyFont="1" applyBorder="1" applyAlignment="1">
      <alignment horizontal="left" vertical="center"/>
    </xf>
    <xf numFmtId="0" fontId="14" fillId="8" borderId="1" xfId="1455" applyFont="1" applyFill="1" applyBorder="1" applyAlignment="1">
      <alignment horizontal="center" vertical="center"/>
    </xf>
    <xf numFmtId="0" fontId="15" fillId="8" borderId="1" xfId="1455" applyFont="1" applyFill="1" applyBorder="1" applyAlignment="1">
      <alignment horizontal="center" vertical="center"/>
    </xf>
    <xf numFmtId="0" fontId="13" fillId="0" borderId="1" xfId="0" applyFont="1" applyFill="1" applyBorder="1" applyAlignment="1">
      <alignment horizontal="center" vertical="center"/>
    </xf>
    <xf numFmtId="0" fontId="16" fillId="5" borderId="1" xfId="2332" applyNumberFormat="1" applyFont="1" applyFill="1" applyBorder="1" applyAlignment="1" applyProtection="1">
      <alignment horizontal="center" vertical="center" wrapText="1"/>
    </xf>
    <xf numFmtId="49" fontId="5" fillId="5" borderId="1" xfId="0" applyNumberFormat="1" applyFont="1" applyFill="1" applyBorder="1" applyAlignment="1">
      <alignment horizontal="center" vertical="center"/>
    </xf>
    <xf numFmtId="0" fontId="13" fillId="5" borderId="1" xfId="0" applyFont="1" applyFill="1" applyBorder="1" applyAlignment="1">
      <alignment horizontal="center" vertical="center" wrapText="1"/>
    </xf>
    <xf numFmtId="0" fontId="13" fillId="5" borderId="1" xfId="2431" applyNumberFormat="1" applyFont="1" applyFill="1" applyBorder="1" applyAlignment="1" applyProtection="1">
      <alignment horizontal="center" vertical="center" wrapText="1"/>
    </xf>
    <xf numFmtId="0" fontId="13" fillId="5" borderId="1" xfId="0" applyFont="1" applyFill="1" applyBorder="1" applyAlignment="1">
      <alignment horizontal="center" vertical="center"/>
    </xf>
    <xf numFmtId="0" fontId="5" fillId="5" borderId="1" xfId="0" applyFont="1" applyFill="1" applyBorder="1" applyAlignment="1">
      <alignment horizontal="center" vertical="center" wrapText="1"/>
    </xf>
    <xf numFmtId="0" fontId="5" fillId="3" borderId="1" xfId="0" applyFont="1" applyFill="1" applyBorder="1" applyAlignment="1">
      <alignment horizontal="center" vertical="center" wrapText="1"/>
    </xf>
    <xf numFmtId="0" fontId="16" fillId="3" borderId="1" xfId="2332" applyNumberFormat="1" applyFont="1" applyFill="1" applyBorder="1" applyAlignment="1" applyProtection="1">
      <alignment horizontal="center" vertical="center" wrapText="1"/>
    </xf>
    <xf numFmtId="0" fontId="15" fillId="8" borderId="1" xfId="1455" applyFont="1" applyFill="1" applyBorder="1" applyAlignment="1">
      <alignment horizontal="center" vertical="center" shrinkToFit="1"/>
    </xf>
    <xf numFmtId="14" fontId="15" fillId="8" borderId="1" xfId="1455" applyNumberFormat="1" applyFont="1" applyFill="1" applyBorder="1" applyAlignment="1">
      <alignment horizontal="center" vertical="center"/>
    </xf>
    <xf numFmtId="0" fontId="15" fillId="8" borderId="1" xfId="1455" applyFont="1" applyFill="1" applyBorder="1" applyAlignment="1">
      <alignment horizontal="center" vertical="center" wrapText="1"/>
    </xf>
    <xf numFmtId="49" fontId="15" fillId="8" borderId="1" xfId="1455" applyNumberFormat="1" applyFont="1" applyFill="1" applyBorder="1" applyAlignment="1">
      <alignment horizontal="center" vertical="center"/>
    </xf>
    <xf numFmtId="14" fontId="13" fillId="0" borderId="1" xfId="0" applyNumberFormat="1" applyFont="1" applyFill="1" applyBorder="1" applyAlignment="1">
      <alignment horizontal="center" vertical="center"/>
    </xf>
    <xf numFmtId="0" fontId="16" fillId="0" borderId="1" xfId="2332" applyNumberFormat="1" applyFont="1" applyFill="1" applyBorder="1" applyAlignment="1" applyProtection="1">
      <alignment horizontal="center" vertical="center" wrapText="1"/>
    </xf>
    <xf numFmtId="0" fontId="5" fillId="0" borderId="1" xfId="0" applyFont="1" applyFill="1" applyBorder="1" applyAlignment="1">
      <alignment horizontal="center" vertical="center"/>
    </xf>
    <xf numFmtId="0" fontId="5" fillId="0" borderId="1" xfId="0" applyFont="1" applyFill="1" applyBorder="1" applyAlignment="1">
      <alignment horizontal="center" vertical="center" wrapText="1"/>
    </xf>
    <xf numFmtId="14" fontId="16" fillId="5" borderId="1" xfId="2332" applyNumberFormat="1" applyFont="1" applyFill="1" applyBorder="1" applyAlignment="1" applyProtection="1">
      <alignment horizontal="center" vertical="center" wrapText="1"/>
    </xf>
    <xf numFmtId="0" fontId="15" fillId="8" borderId="1" xfId="1455" applyFont="1" applyFill="1" applyBorder="1" applyAlignment="1">
      <alignment horizontal="left" vertical="center"/>
    </xf>
    <xf numFmtId="0" fontId="17" fillId="8" borderId="1" xfId="1455" applyFont="1" applyFill="1" applyBorder="1" applyAlignment="1">
      <alignment horizontal="center" vertical="center"/>
    </xf>
    <xf numFmtId="0" fontId="17" fillId="8" borderId="1" xfId="1455" applyFont="1" applyFill="1" applyBorder="1" applyAlignment="1">
      <alignment horizontal="center" vertical="center" wrapText="1"/>
    </xf>
    <xf numFmtId="49" fontId="13" fillId="0" borderId="1" xfId="0" applyNumberFormat="1" applyFont="1" applyFill="1" applyBorder="1" applyAlignment="1">
      <alignment horizontal="left" vertical="center"/>
    </xf>
    <xf numFmtId="0" fontId="13" fillId="0" borderId="1" xfId="2332" applyNumberFormat="1" applyFont="1" applyFill="1" applyBorder="1" applyAlignment="1" applyProtection="1">
      <alignment horizontal="center" vertical="center" wrapText="1"/>
    </xf>
    <xf numFmtId="49" fontId="13" fillId="0" borderId="1" xfId="0" applyNumberFormat="1" applyFont="1" applyFill="1" applyBorder="1" applyAlignment="1">
      <alignment horizontal="center" vertical="center" wrapText="1"/>
    </xf>
    <xf numFmtId="0" fontId="13" fillId="0" borderId="1" xfId="0" applyFont="1" applyFill="1" applyBorder="1" applyAlignment="1">
      <alignment horizontal="left" vertical="center"/>
    </xf>
    <xf numFmtId="0" fontId="5" fillId="0" borderId="1" xfId="0" applyFont="1" applyFill="1" applyBorder="1" applyAlignment="1">
      <alignment horizontal="left" vertical="center" wrapText="1"/>
    </xf>
    <xf numFmtId="49" fontId="13" fillId="0" borderId="1" xfId="2482" applyNumberFormat="1" applyFont="1" applyFill="1" applyBorder="1" applyAlignment="1">
      <alignment horizontal="left" vertical="center"/>
    </xf>
    <xf numFmtId="0" fontId="13" fillId="0" borderId="1" xfId="0" applyNumberFormat="1" applyFont="1" applyFill="1" applyBorder="1" applyAlignment="1">
      <alignment horizontal="center" vertical="center"/>
    </xf>
    <xf numFmtId="0" fontId="16" fillId="0" borderId="1" xfId="2332" applyNumberFormat="1" applyFont="1" applyFill="1" applyBorder="1" applyAlignment="1" applyProtection="1">
      <alignment horizontal="center" vertical="center"/>
    </xf>
    <xf numFmtId="0" fontId="17" fillId="8" borderId="0" xfId="1455" applyFont="1" applyFill="1" applyAlignment="1">
      <alignment horizontal="center" vertical="center" wrapText="1"/>
    </xf>
    <xf numFmtId="14" fontId="14" fillId="8" borderId="1" xfId="1455" applyNumberFormat="1" applyFont="1" applyFill="1" applyBorder="1" applyAlignment="1">
      <alignment horizontal="center" vertical="center"/>
    </xf>
    <xf numFmtId="14" fontId="15" fillId="8" borderId="1" xfId="1455" applyNumberFormat="1" applyFont="1" applyFill="1" applyBorder="1" applyAlignment="1">
      <alignment horizontal="center" vertical="center" wrapText="1"/>
    </xf>
    <xf numFmtId="14" fontId="5" fillId="5" borderId="1" xfId="0" applyNumberFormat="1" applyFont="1" applyFill="1" applyBorder="1" applyAlignment="1">
      <alignment horizontal="center" vertical="center"/>
    </xf>
    <xf numFmtId="0" fontId="5" fillId="0" borderId="1" xfId="0" applyFont="1" applyFill="1" applyBorder="1" applyAlignment="1">
      <alignment horizontal="left" vertical="center"/>
    </xf>
    <xf numFmtId="0" fontId="13" fillId="0" borderId="1" xfId="1733" applyFont="1" applyFill="1" applyBorder="1" applyAlignment="1">
      <alignment horizontal="center" vertical="center"/>
    </xf>
    <xf numFmtId="0" fontId="5" fillId="5" borderId="1" xfId="0" applyFont="1" applyFill="1" applyBorder="1" applyAlignment="1">
      <alignment horizontal="center" vertical="center"/>
    </xf>
    <xf numFmtId="14" fontId="5" fillId="5" borderId="1" xfId="0" applyNumberFormat="1" applyFont="1" applyFill="1" applyBorder="1" applyAlignment="1">
      <alignment horizontal="center" vertical="center" wrapText="1"/>
    </xf>
    <xf numFmtId="49" fontId="13" fillId="0" borderId="1" xfId="0" applyNumberFormat="1" applyFont="1" applyFill="1" applyBorder="1" applyAlignment="1">
      <alignment horizontal="center" vertical="center"/>
    </xf>
    <xf numFmtId="0" fontId="6" fillId="8" borderId="1" xfId="1455" applyFont="1" applyFill="1" applyBorder="1" applyAlignment="1">
      <alignment horizontal="center" vertical="center" wrapText="1" shrinkToFit="1"/>
    </xf>
    <xf numFmtId="0" fontId="15" fillId="8" borderId="1" xfId="1455" applyFont="1" applyFill="1" applyBorder="1" applyAlignment="1">
      <alignment horizontal="center" vertical="center" wrapText="1" shrinkToFit="1"/>
    </xf>
    <xf numFmtId="0" fontId="14" fillId="8" borderId="1" xfId="1455" applyFont="1" applyFill="1" applyBorder="1" applyAlignment="1">
      <alignment horizontal="center" vertical="center" wrapText="1"/>
    </xf>
    <xf numFmtId="0" fontId="13" fillId="0" borderId="1" xfId="0" applyFont="1" applyFill="1" applyBorder="1" applyAlignment="1">
      <alignment vertical="center"/>
    </xf>
    <xf numFmtId="9" fontId="16" fillId="0" borderId="1" xfId="474" applyNumberFormat="1" applyFont="1" applyFill="1" applyBorder="1" applyAlignment="1" applyProtection="1">
      <alignment horizontal="center" vertical="center" wrapText="1"/>
    </xf>
    <xf numFmtId="0" fontId="13" fillId="0" borderId="1" xfId="0" applyFont="1" applyFill="1" applyBorder="1" applyAlignment="1">
      <alignment horizontal="center" vertical="center" wrapText="1"/>
    </xf>
    <xf numFmtId="49" fontId="5" fillId="0" borderId="1" xfId="0" applyNumberFormat="1" applyFont="1" applyFill="1" applyBorder="1" applyAlignment="1">
      <alignment horizontal="center" vertical="center"/>
    </xf>
    <xf numFmtId="0" fontId="5" fillId="0" borderId="1" xfId="0" applyFont="1" applyFill="1" applyBorder="1" applyAlignment="1">
      <alignment vertical="center" wrapText="1"/>
    </xf>
    <xf numFmtId="14" fontId="15" fillId="8" borderId="1" xfId="1455" applyNumberFormat="1" applyFont="1" applyFill="1" applyBorder="1" applyAlignment="1">
      <alignment horizontal="center" vertical="center" shrinkToFit="1"/>
    </xf>
    <xf numFmtId="49" fontId="5" fillId="0" borderId="10" xfId="1794" applyNumberFormat="1" applyFont="1" applyFill="1" applyBorder="1" applyAlignment="1">
      <alignment horizontal="center" vertical="center"/>
    </xf>
    <xf numFmtId="49" fontId="5" fillId="5" borderId="10" xfId="1794" applyNumberFormat="1" applyFont="1" applyFill="1" applyBorder="1" applyAlignment="1">
      <alignment horizontal="center" vertical="center"/>
    </xf>
    <xf numFmtId="0" fontId="6" fillId="0" borderId="0" xfId="0" applyFont="1" applyBorder="1" applyAlignment="1">
      <alignment horizontal="center" vertical="center"/>
    </xf>
    <xf numFmtId="0" fontId="13" fillId="0" borderId="1" xfId="0" applyFont="1" applyFill="1" applyBorder="1" applyAlignment="1">
      <alignment horizontal="center" vertical="center" shrinkToFit="1"/>
    </xf>
    <xf numFmtId="49" fontId="8" fillId="7" borderId="1" xfId="0" applyNumberFormat="1" applyFont="1" applyFill="1" applyBorder="1" applyAlignment="1" applyProtection="1">
      <alignment horizontal="left" vertical="center"/>
    </xf>
    <xf numFmtId="0" fontId="18" fillId="0" borderId="0" xfId="1455" applyFont="1" applyBorder="1" applyAlignment="1">
      <alignment horizontal="center" vertical="center"/>
    </xf>
    <xf numFmtId="0" fontId="13" fillId="0" borderId="0" xfId="1455" applyFont="1" applyFill="1" applyBorder="1" applyAlignment="1">
      <alignment horizontal="center" vertical="center"/>
    </xf>
    <xf numFmtId="0" fontId="13" fillId="0" borderId="0" xfId="1455" applyFont="1" applyBorder="1" applyAlignment="1">
      <alignment horizontal="center" vertical="center"/>
    </xf>
    <xf numFmtId="190" fontId="72" fillId="0" borderId="0" xfId="2226">
      <alignment vertical="center"/>
    </xf>
    <xf numFmtId="14" fontId="72" fillId="0" borderId="0" xfId="2226" applyNumberFormat="1">
      <alignment vertical="center"/>
    </xf>
    <xf numFmtId="198" fontId="7" fillId="0" borderId="1" xfId="2226" applyNumberFormat="1" applyFont="1" applyFill="1" applyBorder="1" applyAlignment="1">
      <alignment horizontal="left" vertical="center"/>
    </xf>
    <xf numFmtId="198" fontId="7" fillId="0" borderId="1" xfId="2226" applyNumberFormat="1" applyFont="1" applyFill="1" applyBorder="1" applyAlignment="1">
      <alignment horizontal="center" vertical="center"/>
    </xf>
    <xf numFmtId="41" fontId="7" fillId="0" borderId="1" xfId="6" applyNumberFormat="1" applyFont="1" applyFill="1" applyBorder="1" applyAlignment="1">
      <alignment horizontal="center" vertical="center"/>
    </xf>
    <xf numFmtId="199" fontId="7" fillId="3" borderId="1" xfId="6" applyNumberFormat="1" applyFont="1" applyFill="1" applyBorder="1" applyAlignment="1" applyProtection="1">
      <alignment horizontal="center" vertical="center"/>
    </xf>
    <xf numFmtId="41" fontId="7" fillId="3" borderId="1" xfId="6" applyNumberFormat="1" applyFont="1" applyFill="1" applyBorder="1" applyAlignment="1">
      <alignment horizontal="center" vertical="center"/>
    </xf>
    <xf numFmtId="199" fontId="7" fillId="0" borderId="1" xfId="6" applyNumberFormat="1" applyFont="1" applyFill="1" applyBorder="1" applyAlignment="1">
      <alignment horizontal="center" vertical="center"/>
    </xf>
    <xf numFmtId="190" fontId="7" fillId="0" borderId="0" xfId="2226" applyNumberFormat="1" applyFont="1" applyFill="1" applyBorder="1" applyAlignment="1">
      <alignment vertical="center"/>
    </xf>
    <xf numFmtId="190" fontId="7" fillId="0" borderId="0" xfId="2226" applyNumberFormat="1" applyFont="1" applyFill="1" applyBorder="1" applyAlignment="1">
      <alignment horizontal="left" vertical="center"/>
    </xf>
    <xf numFmtId="190" fontId="7" fillId="4" borderId="0" xfId="2226" applyNumberFormat="1" applyFont="1" applyFill="1" applyBorder="1" applyAlignment="1">
      <alignment horizontal="left" vertical="center"/>
    </xf>
    <xf numFmtId="190" fontId="7" fillId="4" borderId="0" xfId="2226" applyNumberFormat="1" applyFont="1" applyFill="1" applyBorder="1" applyAlignment="1">
      <alignment horizontal="center" vertical="center"/>
    </xf>
    <xf numFmtId="14" fontId="19" fillId="0" borderId="3" xfId="2226" applyNumberFormat="1" applyFont="1" applyFill="1" applyBorder="1" applyAlignment="1">
      <alignment horizontal="center" vertical="center"/>
    </xf>
    <xf numFmtId="190" fontId="19" fillId="0" borderId="3" xfId="2226" applyNumberFormat="1" applyFont="1" applyFill="1" applyBorder="1" applyAlignment="1">
      <alignment horizontal="center" vertical="center"/>
    </xf>
    <xf numFmtId="14" fontId="7" fillId="0" borderId="1" xfId="2226" applyNumberFormat="1" applyFont="1" applyFill="1" applyBorder="1" applyAlignment="1">
      <alignment horizontal="center" vertical="center"/>
    </xf>
    <xf numFmtId="198" fontId="7" fillId="0" borderId="11" xfId="2226" applyNumberFormat="1" applyFont="1" applyFill="1" applyBorder="1" applyAlignment="1">
      <alignment horizontal="center" vertical="center"/>
    </xf>
    <xf numFmtId="198" fontId="7" fillId="0" borderId="12" xfId="2226" applyNumberFormat="1" applyFont="1" applyFill="1" applyBorder="1" applyAlignment="1">
      <alignment horizontal="center" vertical="center"/>
    </xf>
    <xf numFmtId="198" fontId="7" fillId="0" borderId="13" xfId="2226" applyNumberFormat="1" applyFont="1" applyFill="1" applyBorder="1" applyAlignment="1">
      <alignment horizontal="center" vertical="center"/>
    </xf>
    <xf numFmtId="179" fontId="7" fillId="0" borderId="1" xfId="6" applyNumberFormat="1" applyFont="1" applyFill="1" applyBorder="1" applyAlignment="1" applyProtection="1">
      <alignment vertical="center"/>
    </xf>
    <xf numFmtId="14" fontId="7" fillId="0" borderId="1" xfId="1072" applyNumberFormat="1" applyFont="1" applyFill="1" applyBorder="1" applyAlignment="1" applyProtection="1">
      <alignment vertical="center"/>
    </xf>
    <xf numFmtId="180" fontId="6" fillId="10" borderId="1" xfId="8" applyNumberFormat="1" applyFont="1" applyFill="1" applyBorder="1" applyProtection="1">
      <alignment vertical="center"/>
    </xf>
    <xf numFmtId="199" fontId="7" fillId="0" borderId="1" xfId="6" applyNumberFormat="1" applyFont="1" applyFill="1" applyBorder="1" applyAlignment="1" applyProtection="1">
      <alignment horizontal="center" vertical="center"/>
    </xf>
    <xf numFmtId="199" fontId="6" fillId="4" borderId="1" xfId="6" applyNumberFormat="1" applyFont="1" applyFill="1" applyBorder="1" applyAlignment="1" applyProtection="1">
      <alignment horizontal="left" vertical="center" wrapText="1"/>
    </xf>
    <xf numFmtId="14" fontId="7" fillId="0" borderId="1" xfId="6" applyNumberFormat="1" applyFont="1" applyFill="1" applyBorder="1" applyAlignment="1">
      <alignment horizontal="center" vertical="center"/>
    </xf>
    <xf numFmtId="14" fontId="7" fillId="0" borderId="0" xfId="2226" applyNumberFormat="1" applyFont="1" applyFill="1" applyBorder="1" applyAlignment="1">
      <alignment horizontal="left" vertical="center"/>
    </xf>
    <xf numFmtId="14" fontId="7" fillId="0" borderId="0" xfId="2226" applyNumberFormat="1" applyFont="1" applyFill="1" applyBorder="1" applyAlignment="1">
      <alignment vertical="center"/>
    </xf>
    <xf numFmtId="194" fontId="7" fillId="0" borderId="0" xfId="8" applyNumberFormat="1" applyFont="1" applyFill="1" applyBorder="1" applyAlignment="1">
      <alignment vertical="center"/>
    </xf>
    <xf numFmtId="14" fontId="7" fillId="4" borderId="0" xfId="2226" applyNumberFormat="1" applyFont="1" applyFill="1" applyBorder="1" applyAlignment="1">
      <alignment vertical="center"/>
    </xf>
    <xf numFmtId="194" fontId="7" fillId="4" borderId="0" xfId="8" applyNumberFormat="1" applyFont="1" applyFill="1" applyBorder="1" applyAlignment="1">
      <alignment vertical="center"/>
    </xf>
    <xf numFmtId="199" fontId="6" fillId="0" borderId="1" xfId="6" applyNumberFormat="1" applyFont="1" applyFill="1" applyBorder="1" applyAlignment="1">
      <alignment vertical="center" wrapText="1"/>
    </xf>
    <xf numFmtId="180" fontId="6" fillId="0" borderId="1" xfId="8" applyNumberFormat="1" applyFont="1" applyBorder="1">
      <alignment vertical="center"/>
    </xf>
    <xf numFmtId="190" fontId="7" fillId="0" borderId="0" xfId="2226" applyNumberFormat="1" applyFont="1" applyFill="1" applyBorder="1" applyAlignment="1">
      <alignment horizontal="center" vertical="center"/>
    </xf>
    <xf numFmtId="190" fontId="72" fillId="0" borderId="0" xfId="2226" applyFill="1">
      <alignment vertical="center"/>
    </xf>
    <xf numFmtId="194" fontId="7" fillId="12" borderId="1" xfId="8" applyNumberFormat="1" applyFont="1" applyFill="1" applyBorder="1" applyAlignment="1" applyProtection="1">
      <alignment vertical="center"/>
    </xf>
    <xf numFmtId="190" fontId="7" fillId="0" borderId="1" xfId="2226" applyNumberFormat="1" applyFont="1" applyFill="1" applyBorder="1" applyAlignment="1">
      <alignment horizontal="center" vertical="center"/>
    </xf>
    <xf numFmtId="190" fontId="7" fillId="0" borderId="1" xfId="2226" applyNumberFormat="1" applyFont="1" applyFill="1" applyBorder="1" applyAlignment="1">
      <alignment vertical="center"/>
    </xf>
    <xf numFmtId="190" fontId="7" fillId="11" borderId="1" xfId="2226" applyNumberFormat="1" applyFont="1" applyFill="1" applyBorder="1" applyAlignment="1">
      <alignment horizontal="center" vertical="center"/>
    </xf>
    <xf numFmtId="190" fontId="7" fillId="0" borderId="1" xfId="2226" applyNumberFormat="1" applyFont="1" applyFill="1" applyBorder="1" applyAlignment="1">
      <alignment horizontal="center" vertical="center" wrapText="1"/>
    </xf>
    <xf numFmtId="190" fontId="7" fillId="11" borderId="1" xfId="2226" applyNumberFormat="1" applyFont="1" applyFill="1" applyBorder="1" applyAlignment="1">
      <alignment horizontal="center" vertical="center" wrapText="1"/>
    </xf>
    <xf numFmtId="195" fontId="6" fillId="6" borderId="1" xfId="2040" applyNumberFormat="1" applyFont="1" applyFill="1" applyBorder="1" applyAlignment="1">
      <alignment horizontal="center" vertical="center" wrapText="1"/>
    </xf>
    <xf numFmtId="191" fontId="7" fillId="4" borderId="1" xfId="6" applyNumberFormat="1" applyFont="1" applyFill="1" applyBorder="1" applyAlignment="1" applyProtection="1">
      <alignment vertical="center"/>
    </xf>
    <xf numFmtId="180" fontId="6" fillId="12" borderId="1" xfId="8" applyNumberFormat="1" applyFont="1" applyFill="1" applyBorder="1" applyAlignment="1">
      <alignment vertical="center" wrapText="1"/>
    </xf>
    <xf numFmtId="191" fontId="6" fillId="4" borderId="1" xfId="6" applyNumberFormat="1" applyFont="1" applyFill="1" applyBorder="1" applyAlignment="1">
      <alignment vertical="center" wrapText="1"/>
    </xf>
    <xf numFmtId="191" fontId="6" fillId="0" borderId="1" xfId="6" applyNumberFormat="1" applyFont="1" applyFill="1" applyBorder="1" applyAlignment="1">
      <alignment vertical="center" wrapText="1"/>
    </xf>
    <xf numFmtId="199" fontId="6" fillId="4" borderId="1" xfId="8" applyNumberFormat="1" applyFont="1" applyFill="1" applyBorder="1" applyAlignment="1" applyProtection="1">
      <alignment vertical="center" wrapText="1"/>
    </xf>
    <xf numFmtId="190" fontId="6" fillId="4" borderId="1" xfId="2203" applyNumberFormat="1" applyFont="1" applyFill="1" applyBorder="1" applyAlignment="1">
      <alignment horizontal="center" vertical="center" wrapText="1"/>
    </xf>
    <xf numFmtId="41" fontId="7" fillId="4" borderId="1" xfId="6" applyNumberFormat="1" applyFont="1" applyFill="1" applyBorder="1" applyAlignment="1">
      <alignment horizontal="center" vertical="center"/>
    </xf>
    <xf numFmtId="199" fontId="7" fillId="4" borderId="1" xfId="6" applyNumberFormat="1" applyFont="1" applyFill="1" applyBorder="1" applyAlignment="1">
      <alignment horizontal="center" vertical="center"/>
    </xf>
    <xf numFmtId="199" fontId="6" fillId="0" borderId="1" xfId="8" applyNumberFormat="1" applyFont="1" applyBorder="1">
      <alignment vertical="center"/>
    </xf>
    <xf numFmtId="43" fontId="7" fillId="4" borderId="0" xfId="8" applyNumberFormat="1" applyFont="1" applyFill="1" applyBorder="1" applyAlignment="1">
      <alignment horizontal="center" vertical="center"/>
    </xf>
    <xf numFmtId="190" fontId="6" fillId="0" borderId="0" xfId="2226" applyFont="1">
      <alignment vertical="center"/>
    </xf>
    <xf numFmtId="0" fontId="6" fillId="0" borderId="0" xfId="2226" applyNumberFormat="1" applyFont="1">
      <alignment vertical="center"/>
    </xf>
    <xf numFmtId="41" fontId="72" fillId="0" borderId="0" xfId="6">
      <alignment vertical="center"/>
    </xf>
    <xf numFmtId="43" fontId="72" fillId="0" borderId="0" xfId="8">
      <alignment vertical="center"/>
    </xf>
    <xf numFmtId="14" fontId="7" fillId="0" borderId="0" xfId="11" applyNumberFormat="1" applyFont="1" applyFill="1" applyAlignment="1">
      <alignment vertical="center"/>
    </xf>
    <xf numFmtId="190" fontId="22" fillId="0" borderId="0" xfId="2226" applyFont="1" applyAlignment="1">
      <alignment vertical="center"/>
    </xf>
    <xf numFmtId="199" fontId="72" fillId="0" borderId="0" xfId="6" applyNumberFormat="1">
      <alignment vertical="center"/>
    </xf>
    <xf numFmtId="199" fontId="72" fillId="0" borderId="0" xfId="2226" applyNumberFormat="1">
      <alignment vertical="center"/>
    </xf>
    <xf numFmtId="190" fontId="7" fillId="0" borderId="0" xfId="11" applyFont="1" applyFill="1" applyAlignment="1">
      <alignment vertical="center"/>
    </xf>
    <xf numFmtId="180" fontId="6" fillId="0" borderId="0" xfId="8" applyNumberFormat="1" applyFont="1">
      <alignment vertical="center"/>
    </xf>
    <xf numFmtId="176" fontId="6" fillId="0" borderId="1" xfId="6" applyNumberFormat="1" applyFont="1" applyFill="1" applyBorder="1" applyAlignment="1">
      <alignment vertical="center" wrapText="1"/>
    </xf>
    <xf numFmtId="41" fontId="7" fillId="4" borderId="1" xfId="6" applyNumberFormat="1" applyFont="1" applyFill="1" applyBorder="1" applyAlignment="1" applyProtection="1">
      <alignment horizontal="center" vertical="center"/>
    </xf>
    <xf numFmtId="9" fontId="23" fillId="0" borderId="0" xfId="2225" applyNumberFormat="1" applyFont="1">
      <alignment vertical="center"/>
    </xf>
    <xf numFmtId="9" fontId="23" fillId="0" borderId="0" xfId="2225" applyNumberFormat="1" applyFont="1" applyAlignment="1">
      <alignment horizontal="center" vertical="center" wrapText="1"/>
    </xf>
    <xf numFmtId="0" fontId="72" fillId="0" borderId="0" xfId="334" applyAlignment="1">
      <alignment horizontal="center" vertical="center"/>
    </xf>
    <xf numFmtId="0" fontId="24" fillId="0" borderId="0" xfId="334" applyFont="1" applyAlignment="1">
      <alignment horizontal="left" vertical="center" wrapText="1"/>
    </xf>
    <xf numFmtId="0" fontId="24" fillId="0" borderId="0" xfId="334" applyFont="1" applyAlignment="1">
      <alignment horizontal="left" vertical="center"/>
    </xf>
    <xf numFmtId="0" fontId="25" fillId="0" borderId="0" xfId="334" applyFont="1" applyAlignment="1">
      <alignment vertical="center"/>
    </xf>
    <xf numFmtId="0" fontId="24" fillId="0" borderId="0" xfId="334" applyFont="1" applyAlignment="1">
      <alignment vertical="center"/>
    </xf>
    <xf numFmtId="0" fontId="24" fillId="0" borderId="0" xfId="334" applyFont="1" applyAlignment="1">
      <alignment horizontal="center" vertical="center"/>
    </xf>
    <xf numFmtId="199" fontId="7" fillId="3" borderId="1" xfId="6" applyNumberFormat="1" applyFont="1" applyFill="1" applyBorder="1" applyAlignment="1">
      <alignment horizontal="center" vertical="center"/>
    </xf>
    <xf numFmtId="199" fontId="7" fillId="3" borderId="1" xfId="6" applyNumberFormat="1" applyFont="1" applyFill="1" applyBorder="1" applyAlignment="1" applyProtection="1">
      <alignment vertical="center"/>
    </xf>
    <xf numFmtId="199" fontId="7" fillId="3" borderId="1" xfId="6" applyNumberFormat="1" applyFont="1" applyFill="1" applyBorder="1" applyAlignment="1" applyProtection="1">
      <alignment horizontal="left" vertical="center"/>
    </xf>
    <xf numFmtId="180" fontId="6" fillId="3" borderId="1" xfId="8" applyNumberFormat="1" applyFont="1" applyFill="1" applyBorder="1" applyProtection="1">
      <alignment vertical="center"/>
    </xf>
    <xf numFmtId="194" fontId="6" fillId="3" borderId="1" xfId="8" applyNumberFormat="1" applyFont="1" applyFill="1" applyBorder="1" applyProtection="1">
      <alignment vertical="center"/>
    </xf>
    <xf numFmtId="41" fontId="7" fillId="3" borderId="1" xfId="6" applyNumberFormat="1" applyFont="1" applyFill="1" applyBorder="1" applyAlignment="1">
      <alignment vertical="center"/>
    </xf>
    <xf numFmtId="41" fontId="7" fillId="3" borderId="1" xfId="6" applyNumberFormat="1" applyFont="1" applyFill="1" applyBorder="1" applyAlignment="1" applyProtection="1">
      <alignment vertical="center"/>
    </xf>
    <xf numFmtId="41" fontId="7" fillId="3" borderId="8" xfId="6" applyNumberFormat="1" applyFont="1" applyFill="1" applyBorder="1" applyAlignment="1">
      <alignment vertical="center"/>
    </xf>
    <xf numFmtId="190" fontId="6" fillId="0" borderId="28" xfId="2203" applyNumberFormat="1" applyFont="1" applyFill="1" applyBorder="1" applyAlignment="1">
      <alignment vertical="center" wrapText="1"/>
    </xf>
    <xf numFmtId="190" fontId="6" fillId="0" borderId="6" xfId="2203" applyNumberFormat="1" applyFont="1" applyFill="1" applyBorder="1" applyAlignment="1">
      <alignment vertical="center" wrapText="1"/>
    </xf>
    <xf numFmtId="190" fontId="6" fillId="0" borderId="28" xfId="2203" applyNumberFormat="1" applyFont="1" applyFill="1" applyBorder="1" applyAlignment="1">
      <alignment horizontal="center" vertical="center" wrapText="1"/>
    </xf>
    <xf numFmtId="190" fontId="6" fillId="0" borderId="1" xfId="2203" applyNumberFormat="1" applyFont="1" applyFill="1" applyBorder="1" applyAlignment="1">
      <alignment horizontal="center" vertical="center" wrapText="1"/>
    </xf>
    <xf numFmtId="180" fontId="6" fillId="3" borderId="1" xfId="8" applyNumberFormat="1" applyFont="1" applyFill="1" applyBorder="1" applyAlignment="1">
      <alignment vertical="center" wrapText="1"/>
    </xf>
    <xf numFmtId="199" fontId="7" fillId="3" borderId="1" xfId="8" applyNumberFormat="1" applyFont="1" applyFill="1" applyBorder="1" applyAlignment="1" applyProtection="1">
      <alignment horizontal="left" vertical="center"/>
    </xf>
    <xf numFmtId="199" fontId="7" fillId="3" borderId="1" xfId="8" applyNumberFormat="1" applyFont="1" applyFill="1" applyBorder="1" applyAlignment="1" applyProtection="1">
      <alignment vertical="center"/>
    </xf>
    <xf numFmtId="199" fontId="7" fillId="3" borderId="1" xfId="8" applyNumberFormat="1" applyFont="1" applyFill="1" applyBorder="1" applyAlignment="1">
      <alignment vertical="center"/>
    </xf>
    <xf numFmtId="43" fontId="7" fillId="3" borderId="1" xfId="8" applyNumberFormat="1" applyFont="1" applyFill="1" applyBorder="1" applyAlignment="1">
      <alignment horizontal="center" vertical="center"/>
    </xf>
    <xf numFmtId="180" fontId="6" fillId="0" borderId="0" xfId="8" applyNumberFormat="1" applyFont="1" applyFill="1">
      <alignment vertical="center"/>
    </xf>
    <xf numFmtId="43" fontId="7" fillId="0" borderId="0" xfId="8" applyNumberFormat="1" applyFont="1" applyFill="1" applyBorder="1" applyAlignment="1">
      <alignment horizontal="center" vertical="center"/>
    </xf>
    <xf numFmtId="191" fontId="72" fillId="0" borderId="0" xfId="2226" applyNumberFormat="1" applyFill="1">
      <alignment vertical="center"/>
    </xf>
    <xf numFmtId="41" fontId="72" fillId="0" borderId="0" xfId="6" applyFill="1">
      <alignment vertical="center"/>
    </xf>
    <xf numFmtId="191" fontId="7" fillId="10" borderId="1" xfId="8" applyNumberFormat="1" applyFont="1" applyFill="1" applyBorder="1" applyAlignment="1" applyProtection="1">
      <alignment vertical="center"/>
    </xf>
    <xf numFmtId="191" fontId="7" fillId="10" borderId="1" xfId="8" applyNumberFormat="1" applyFont="1" applyFill="1" applyBorder="1" applyAlignment="1">
      <alignment vertical="center"/>
    </xf>
    <xf numFmtId="199" fontId="6" fillId="0" borderId="28" xfId="8" applyNumberFormat="1" applyFont="1" applyBorder="1">
      <alignment vertical="center"/>
    </xf>
    <xf numFmtId="190" fontId="72" fillId="0" borderId="28" xfId="2226" applyBorder="1">
      <alignment vertical="center"/>
    </xf>
    <xf numFmtId="41" fontId="7" fillId="3" borderId="28" xfId="6" applyNumberFormat="1" applyFont="1" applyFill="1" applyBorder="1" applyAlignment="1">
      <alignment horizontal="center" vertical="center"/>
    </xf>
    <xf numFmtId="199" fontId="7" fillId="3" borderId="28" xfId="6" applyNumberFormat="1" applyFont="1" applyFill="1" applyBorder="1" applyAlignment="1">
      <alignment horizontal="center" vertical="center"/>
    </xf>
    <xf numFmtId="43" fontId="6" fillId="3" borderId="1" xfId="8" applyNumberFormat="1" applyFont="1" applyFill="1" applyBorder="1" applyAlignment="1">
      <alignment vertical="center" wrapText="1"/>
    </xf>
    <xf numFmtId="199" fontId="72" fillId="0" borderId="28" xfId="2226" applyNumberFormat="1" applyBorder="1">
      <alignment vertical="center"/>
    </xf>
    <xf numFmtId="0" fontId="24" fillId="0" borderId="0" xfId="334" applyFont="1" applyAlignment="1">
      <alignment horizontal="left" vertical="center" wrapText="1"/>
    </xf>
    <xf numFmtId="190" fontId="6" fillId="0" borderId="28" xfId="2203" applyNumberFormat="1" applyFont="1" applyFill="1" applyBorder="1" applyAlignment="1">
      <alignment horizontal="center" vertical="center" wrapText="1"/>
    </xf>
    <xf numFmtId="195" fontId="6" fillId="0" borderId="28" xfId="2040" applyNumberFormat="1" applyFont="1" applyFill="1" applyBorder="1" applyAlignment="1">
      <alignment horizontal="center" vertical="center" wrapText="1"/>
    </xf>
    <xf numFmtId="0" fontId="6" fillId="0" borderId="28" xfId="2203" applyNumberFormat="1" applyFont="1" applyFill="1" applyBorder="1" applyAlignment="1">
      <alignment horizontal="center" vertical="center" wrapText="1"/>
    </xf>
    <xf numFmtId="195" fontId="6" fillId="0" borderId="4" xfId="2338" applyNumberFormat="1" applyFont="1" applyFill="1" applyBorder="1" applyAlignment="1">
      <alignment horizontal="center" vertical="center" wrapText="1"/>
    </xf>
    <xf numFmtId="195" fontId="6" fillId="0" borderId="5" xfId="2338" applyNumberFormat="1" applyFont="1" applyFill="1" applyBorder="1" applyAlignment="1">
      <alignment horizontal="center" vertical="center" wrapText="1"/>
    </xf>
    <xf numFmtId="43" fontId="6" fillId="0" borderId="4" xfId="8" applyNumberFormat="1" applyFont="1" applyFill="1" applyBorder="1" applyAlignment="1">
      <alignment horizontal="center" vertical="center" wrapText="1"/>
    </xf>
    <xf numFmtId="43" fontId="6" fillId="0" borderId="5" xfId="8" applyNumberFormat="1" applyFont="1" applyFill="1" applyBorder="1" applyAlignment="1">
      <alignment horizontal="center" vertical="center" wrapText="1"/>
    </xf>
    <xf numFmtId="195" fontId="6" fillId="0" borderId="4" xfId="2040" applyNumberFormat="1" applyFont="1" applyFill="1" applyBorder="1" applyAlignment="1">
      <alignment horizontal="center" vertical="center" wrapText="1"/>
    </xf>
    <xf numFmtId="195" fontId="6" fillId="0" borderId="5" xfId="2040" applyNumberFormat="1" applyFont="1" applyFill="1" applyBorder="1" applyAlignment="1">
      <alignment horizontal="center" vertical="center" wrapText="1"/>
    </xf>
    <xf numFmtId="190" fontId="20" fillId="0" borderId="12" xfId="2226" applyNumberFormat="1" applyFont="1" applyFill="1" applyBorder="1" applyAlignment="1">
      <alignment horizontal="center" vertical="center" wrapText="1"/>
    </xf>
    <xf numFmtId="190" fontId="20" fillId="0" borderId="0" xfId="2226" applyNumberFormat="1" applyFont="1" applyFill="1" applyBorder="1" applyAlignment="1">
      <alignment horizontal="center" vertical="center" wrapText="1"/>
    </xf>
    <xf numFmtId="190" fontId="20" fillId="0" borderId="9" xfId="2226" applyNumberFormat="1" applyFont="1" applyFill="1" applyBorder="1" applyAlignment="1">
      <alignment horizontal="center" vertical="center" wrapText="1"/>
    </xf>
    <xf numFmtId="190" fontId="20" fillId="0" borderId="13" xfId="2226" applyNumberFormat="1" applyFont="1" applyFill="1" applyBorder="1" applyAlignment="1">
      <alignment horizontal="center" vertical="center" wrapText="1"/>
    </xf>
    <xf numFmtId="190" fontId="20" fillId="0" borderId="3" xfId="2226" applyNumberFormat="1" applyFont="1" applyFill="1" applyBorder="1" applyAlignment="1">
      <alignment horizontal="center" vertical="center" wrapText="1"/>
    </xf>
    <xf numFmtId="190" fontId="20" fillId="0" borderId="16" xfId="2226" applyNumberFormat="1" applyFont="1" applyFill="1" applyBorder="1" applyAlignment="1">
      <alignment horizontal="center" vertical="center" wrapText="1"/>
    </xf>
    <xf numFmtId="195" fontId="6" fillId="3" borderId="4" xfId="2040" applyNumberFormat="1" applyFont="1" applyFill="1" applyBorder="1" applyAlignment="1">
      <alignment horizontal="center" vertical="center" wrapText="1"/>
    </xf>
    <xf numFmtId="195" fontId="6" fillId="3" borderId="5" xfId="2040" applyNumberFormat="1" applyFont="1" applyFill="1" applyBorder="1" applyAlignment="1">
      <alignment horizontal="center" vertical="center" wrapText="1"/>
    </xf>
    <xf numFmtId="190" fontId="6" fillId="0" borderId="4" xfId="2338" applyNumberFormat="1" applyFont="1" applyFill="1" applyBorder="1" applyAlignment="1">
      <alignment horizontal="center" vertical="center" wrapText="1"/>
    </xf>
    <xf numFmtId="190" fontId="6" fillId="0" borderId="5" xfId="2338" applyNumberFormat="1" applyFont="1" applyFill="1" applyBorder="1" applyAlignment="1">
      <alignment horizontal="center" vertical="center" wrapText="1"/>
    </xf>
    <xf numFmtId="190" fontId="7" fillId="0" borderId="4" xfId="2226" applyNumberFormat="1" applyFont="1" applyFill="1" applyBorder="1" applyAlignment="1">
      <alignment horizontal="center" vertical="center" wrapText="1"/>
    </xf>
    <xf numFmtId="190" fontId="7" fillId="0" borderId="5" xfId="2226" applyNumberFormat="1" applyFont="1" applyFill="1" applyBorder="1" applyAlignment="1">
      <alignment horizontal="center" vertical="center" wrapText="1"/>
    </xf>
    <xf numFmtId="190" fontId="6" fillId="0" borderId="4" xfId="2203" applyNumberFormat="1" applyFont="1" applyFill="1" applyBorder="1" applyAlignment="1">
      <alignment horizontal="center" vertical="center" wrapText="1"/>
    </xf>
    <xf numFmtId="190" fontId="6" fillId="0" borderId="5" xfId="2203" applyNumberFormat="1" applyFont="1" applyFill="1" applyBorder="1" applyAlignment="1">
      <alignment horizontal="center" vertical="center" wrapText="1"/>
    </xf>
    <xf numFmtId="190" fontId="21" fillId="11" borderId="0" xfId="2226" applyNumberFormat="1" applyFont="1" applyFill="1" applyBorder="1" applyAlignment="1">
      <alignment horizontal="center" vertical="center" wrapText="1"/>
    </xf>
    <xf numFmtId="190" fontId="21" fillId="11" borderId="3" xfId="2226" applyNumberFormat="1" applyFont="1" applyFill="1" applyBorder="1" applyAlignment="1">
      <alignment horizontal="center" vertical="center" wrapText="1"/>
    </xf>
    <xf numFmtId="190" fontId="6" fillId="11" borderId="4" xfId="2203" applyNumberFormat="1" applyFont="1" applyFill="1" applyBorder="1" applyAlignment="1">
      <alignment horizontal="center" vertical="center" wrapText="1"/>
    </xf>
    <xf numFmtId="190" fontId="6" fillId="11" borderId="5" xfId="2203" applyNumberFormat="1" applyFont="1" applyFill="1" applyBorder="1" applyAlignment="1">
      <alignment horizontal="center" vertical="center" wrapText="1"/>
    </xf>
    <xf numFmtId="194" fontId="6" fillId="0" borderId="4" xfId="8" applyNumberFormat="1" applyFont="1" applyFill="1" applyBorder="1" applyAlignment="1">
      <alignment horizontal="center" vertical="center" wrapText="1"/>
    </xf>
    <xf numFmtId="194" fontId="6" fillId="0" borderId="5" xfId="8" applyNumberFormat="1" applyFont="1" applyFill="1" applyBorder="1" applyAlignment="1">
      <alignment horizontal="center" vertical="center" wrapText="1"/>
    </xf>
    <xf numFmtId="14" fontId="6" fillId="0" borderId="4" xfId="2203" applyNumberFormat="1" applyFont="1" applyFill="1" applyBorder="1" applyAlignment="1">
      <alignment horizontal="center" vertical="center" wrapText="1"/>
    </xf>
    <xf numFmtId="14" fontId="6" fillId="0" borderId="5" xfId="2203" applyNumberFormat="1" applyFont="1" applyFill="1" applyBorder="1" applyAlignment="1">
      <alignment horizontal="center" vertical="center" wrapText="1"/>
    </xf>
    <xf numFmtId="41" fontId="19" fillId="0" borderId="3" xfId="2226" applyNumberFormat="1" applyFont="1" applyFill="1" applyBorder="1" applyAlignment="1">
      <alignment horizontal="left" vertical="center"/>
    </xf>
    <xf numFmtId="190" fontId="20" fillId="0" borderId="11" xfId="2226" applyNumberFormat="1" applyFont="1" applyFill="1" applyBorder="1" applyAlignment="1">
      <alignment horizontal="center" vertical="center" wrapText="1"/>
    </xf>
    <xf numFmtId="190" fontId="20" fillId="0" borderId="14" xfId="2226" applyNumberFormat="1" applyFont="1" applyFill="1" applyBorder="1" applyAlignment="1">
      <alignment horizontal="center" vertical="center" wrapText="1"/>
    </xf>
    <xf numFmtId="190" fontId="20" fillId="0" borderId="15" xfId="2226" applyNumberFormat="1" applyFont="1" applyFill="1" applyBorder="1" applyAlignment="1">
      <alignment horizontal="center" vertical="center" wrapText="1"/>
    </xf>
    <xf numFmtId="190" fontId="21" fillId="11" borderId="14" xfId="2226" applyNumberFormat="1" applyFont="1" applyFill="1" applyBorder="1" applyAlignment="1">
      <alignment horizontal="center" vertical="center" wrapText="1"/>
    </xf>
    <xf numFmtId="0" fontId="9" fillId="0" borderId="0" xfId="0" applyFont="1" applyFill="1" applyAlignment="1">
      <alignment horizontal="center" vertical="center"/>
    </xf>
    <xf numFmtId="0" fontId="3" fillId="0" borderId="1" xfId="0" applyFont="1" applyBorder="1" applyAlignment="1">
      <alignment horizontal="center" vertical="center"/>
    </xf>
    <xf numFmtId="0" fontId="3" fillId="0" borderId="4" xfId="0" applyFont="1" applyBorder="1" applyAlignment="1">
      <alignment horizontal="center" vertical="center" wrapText="1"/>
    </xf>
    <xf numFmtId="0" fontId="3" fillId="0" borderId="5" xfId="0" applyFont="1" applyBorder="1" applyAlignment="1">
      <alignment horizontal="center" vertical="center" wrapText="1"/>
    </xf>
    <xf numFmtId="0" fontId="1" fillId="0" borderId="3" xfId="0" applyFont="1" applyBorder="1" applyAlignment="1">
      <alignment horizontal="center" vertical="center"/>
    </xf>
    <xf numFmtId="0" fontId="3" fillId="0" borderId="4" xfId="0" applyFont="1" applyBorder="1" applyAlignment="1">
      <alignment horizontal="center" vertical="center"/>
    </xf>
    <xf numFmtId="0" fontId="3" fillId="0" borderId="5" xfId="0" applyFont="1" applyBorder="1" applyAlignment="1">
      <alignment horizontal="center" vertical="center"/>
    </xf>
  </cellXfs>
  <cellStyles count="2920">
    <cellStyle name=" 1" xfId="137"/>
    <cellStyle name=" 1 2" xfId="94"/>
    <cellStyle name=" 1 2 2" xfId="99"/>
    <cellStyle name=" 1 2 2 2" xfId="142"/>
    <cellStyle name=" 1 2 2 2 2" xfId="102"/>
    <cellStyle name=" 1 2 3" xfId="101"/>
    <cellStyle name=" 1 2 4" xfId="92"/>
    <cellStyle name=" 1 3" xfId="104"/>
    <cellStyle name=" 1 4" xfId="119"/>
    <cellStyle name="_2.礼品领用一览表" xfId="90"/>
    <cellStyle name="_2.礼品领用一览表 2" xfId="35"/>
    <cellStyle name="_2.礼品领用一览表 2 2" xfId="126"/>
    <cellStyle name="_2.礼品领用一览表 2 2 2" xfId="143"/>
    <cellStyle name="_2.礼品领用一览表 2 2 2 2" xfId="144"/>
    <cellStyle name="_2.礼品领用一览表 2 3" xfId="111"/>
    <cellStyle name="_2.礼品领用一览表 2 4" xfId="129"/>
    <cellStyle name="_2.礼品领用一览表 3" xfId="36"/>
    <cellStyle name="_2.礼品领用一览表 4" xfId="39"/>
    <cellStyle name="_20100326高清市院遂宁检察院1080P配置清单26日改" xfId="149"/>
    <cellStyle name="_20100326高清市院遂宁检察院1080P配置清单26日改 2" xfId="153"/>
    <cellStyle name="_20100326高清市院遂宁检察院1080P配置清单26日改 2 2" xfId="154"/>
    <cellStyle name="_20100326高清市院遂宁检察院1080P配置清单26日改 2 2 2" xfId="159"/>
    <cellStyle name="_20100326高清市院遂宁检察院1080P配置清单26日改 2 2 2 2" xfId="161"/>
    <cellStyle name="_20100326高清市院遂宁检察院1080P配置清单26日改 2 3" xfId="165"/>
    <cellStyle name="_20100326高清市院遂宁检察院1080P配置清单26日改 2 4" xfId="167"/>
    <cellStyle name="_20100326高清市院遂宁检察院1080P配置清单26日改 3" xfId="168"/>
    <cellStyle name="_20100326高清市院遂宁检察院1080P配置清单26日改 4" xfId="171"/>
    <cellStyle name="_Book1" xfId="177"/>
    <cellStyle name="_Book1 2" xfId="169"/>
    <cellStyle name="_Book1 2 2" xfId="184"/>
    <cellStyle name="_Book1 2 2 2" xfId="120"/>
    <cellStyle name="_Book1 2 2 2 2" xfId="113"/>
    <cellStyle name="_Book1 2 3" xfId="188"/>
    <cellStyle name="_Book1 2 4" xfId="192"/>
    <cellStyle name="_Book1 3" xfId="172"/>
    <cellStyle name="_Book1 4" xfId="195"/>
    <cellStyle name="_Book1_1" xfId="200"/>
    <cellStyle name="_Book1_1 2" xfId="205"/>
    <cellStyle name="_Book1_1 2 2" xfId="208"/>
    <cellStyle name="_Book1_1 2 2 2" xfId="138"/>
    <cellStyle name="_Book1_1 2 2 2 2" xfId="95"/>
    <cellStyle name="_Book1_1 2 3" xfId="212"/>
    <cellStyle name="_Book1_1 2 4" xfId="44"/>
    <cellStyle name="_Book1_1 3" xfId="214"/>
    <cellStyle name="_Book1_1 4" xfId="216"/>
    <cellStyle name="_Book1_1_Book1" xfId="155"/>
    <cellStyle name="_Book1_1_Book1 2" xfId="160"/>
    <cellStyle name="_Book1_1_Book1 2 2" xfId="162"/>
    <cellStyle name="_Book1_1_Book1 2 2 2" xfId="217"/>
    <cellStyle name="_Book1_1_Book1 2 2 2 2" xfId="218"/>
    <cellStyle name="_Book1_1_Book1 2 3" xfId="219"/>
    <cellStyle name="_Book1_1_Book1 2 4" xfId="223"/>
    <cellStyle name="_Book1_1_Book1 3" xfId="229"/>
    <cellStyle name="_Book1_1_Book1 4" xfId="231"/>
    <cellStyle name="_Book1_1_云南省建国前入党的老党员补贴有关情况统计表2010(1).01" xfId="47"/>
    <cellStyle name="_Book1_1_云南省建国前入党的老党员补贴有关情况统计表2010(1).01 2" xfId="9"/>
    <cellStyle name="_Book1_1_云南省建国前入党的老党员补贴有关情况统计表2010(1).01 2 2" xfId="233"/>
    <cellStyle name="_Book1_1_云南省建国前入党的老党员补贴有关情况统计表2010(1).01 2 2 2" xfId="237"/>
    <cellStyle name="_Book1_1_云南省建国前入党的老党员补贴有关情况统计表2010(1).01 2 2 2 2" xfId="240"/>
    <cellStyle name="_Book1_1_云南省建国前入党的老党员补贴有关情况统计表2010(1).01 2 3" xfId="245"/>
    <cellStyle name="_Book1_1_云南省建国前入党的老党员补贴有关情况统计表2010(1).01 2 4" xfId="248"/>
    <cellStyle name="_Book1_1_云南省建国前入党的老党员补贴有关情况统计表2010(1).01 3" xfId="76"/>
    <cellStyle name="_Book1_1_云南省建国前入党的老党员补贴有关情况统计表2010(1).01 4" xfId="79"/>
    <cellStyle name="_Book1_1_招生明细" xfId="249"/>
    <cellStyle name="_Book1_2" xfId="250"/>
    <cellStyle name="_Book1_2 2" xfId="253"/>
    <cellStyle name="_Book1_2 2 2" xfId="254"/>
    <cellStyle name="_Book1_2 2 2 2" xfId="256"/>
    <cellStyle name="_Book1_2 2 2 2 2" xfId="257"/>
    <cellStyle name="_Book1_2 2 3" xfId="259"/>
    <cellStyle name="_Book1_2 2 4" xfId="260"/>
    <cellStyle name="_Book1_2 3" xfId="261"/>
    <cellStyle name="_Book1_2 4" xfId="262"/>
    <cellStyle name="_Book1_2 5" xfId="263"/>
    <cellStyle name="_Book1_2 6" xfId="264"/>
    <cellStyle name="_Book1_2 7" xfId="266"/>
    <cellStyle name="_Book1_2 8" xfId="268"/>
    <cellStyle name="_Book1_2 9" xfId="272"/>
    <cellStyle name="_Book1_2_Book1" xfId="275"/>
    <cellStyle name="_Book1_2_Book1 2" xfId="277"/>
    <cellStyle name="_Book1_2_Book1 2 2" xfId="281"/>
    <cellStyle name="_Book1_2_Book1 2 2 2" xfId="288"/>
    <cellStyle name="_Book1_2_Book1 2 2 2 2" xfId="292"/>
    <cellStyle name="_Book1_2_Book1 2 3" xfId="294"/>
    <cellStyle name="_Book1_2_Book1 2 4" xfId="300"/>
    <cellStyle name="_Book1_2_Book1 3" xfId="305"/>
    <cellStyle name="_Book1_2_Book1 4" xfId="306"/>
    <cellStyle name="_Book1_2_云南省建国前入党的老党员补贴有关情况统计表2010(1).01" xfId="122"/>
    <cellStyle name="_Book1_2_云南省建国前入党的老党员补贴有关情况统计表2010(1).01 2" xfId="115"/>
    <cellStyle name="_Book1_2_云南省建国前入党的老党员补贴有关情况统计表2010(1).01 2 2" xfId="307"/>
    <cellStyle name="_Book1_2_云南省建国前入党的老党员补贴有关情况统计表2010(1).01 2 2 2" xfId="313"/>
    <cellStyle name="_Book1_2_云南省建国前入党的老党员补贴有关情况统计表2010(1).01 2 2 2 2" xfId="74"/>
    <cellStyle name="_Book1_2_云南省建国前入党的老党员补贴有关情况统计表2010(1).01 2 3" xfId="314"/>
    <cellStyle name="_Book1_2_云南省建国前入党的老党员补贴有关情况统计表2010(1).01 2 4" xfId="316"/>
    <cellStyle name="_Book1_2_云南省建国前入党的老党员补贴有关情况统计表2010(1).01 3" xfId="131"/>
    <cellStyle name="_Book1_2_云南省建国前入党的老党员补贴有关情况统计表2010(1).01 4" xfId="319"/>
    <cellStyle name="_Book1_2_招生明细" xfId="324"/>
    <cellStyle name="_Book1_3" xfId="327"/>
    <cellStyle name="_Book1_3 10" xfId="332"/>
    <cellStyle name="_Book1_3 2" xfId="336"/>
    <cellStyle name="_Book1_3 2 2" xfId="337"/>
    <cellStyle name="_Book1_3 2 2 2" xfId="339"/>
    <cellStyle name="_Book1_3 2 2 2 2" xfId="340"/>
    <cellStyle name="_Book1_3 2 3" xfId="341"/>
    <cellStyle name="_Book1_3 2 4" xfId="34"/>
    <cellStyle name="_Book1_3 3" xfId="343"/>
    <cellStyle name="_Book1_3 4" xfId="344"/>
    <cellStyle name="_Book1_3 5" xfId="346"/>
    <cellStyle name="_Book1_3 6" xfId="348"/>
    <cellStyle name="_Book1_3 7" xfId="350"/>
    <cellStyle name="_Book1_3 8" xfId="353"/>
    <cellStyle name="_Book1_3 9" xfId="358"/>
    <cellStyle name="_Book1_Book1" xfId="361"/>
    <cellStyle name="_Book1_Book1 2" xfId="13"/>
    <cellStyle name="_Book1_Book1 2 2" xfId="362"/>
    <cellStyle name="_Book1_Book1 2 2 2" xfId="366"/>
    <cellStyle name="_Book1_Book1 2 2 2 2" xfId="368"/>
    <cellStyle name="_Book1_Book1 2 3" xfId="371"/>
    <cellStyle name="_Book1_Book1 2 4" xfId="374"/>
    <cellStyle name="_Book1_Book1 3" xfId="41"/>
    <cellStyle name="_Book1_Book1 4" xfId="84"/>
    <cellStyle name="_Book1_云南省建国前入党的老党员补贴有关情况统计表2010(1).01" xfId="133"/>
    <cellStyle name="_Book1_云南省建国前入党的老党员补贴有关情况统计表2010(1).01 2" xfId="85"/>
    <cellStyle name="_Book1_云南省建国前入党的老党员补贴有关情况统计表2010(1).01 2 2" xfId="378"/>
    <cellStyle name="_Book1_云南省建国前入党的老党员补贴有关情况统计表2010(1).01 2 2 2" xfId="380"/>
    <cellStyle name="_Book1_云南省建国前入党的老党员补贴有关情况统计表2010(1).01 2 2 2 2" xfId="81"/>
    <cellStyle name="_Book1_云南省建国前入党的老党员补贴有关情况统计表2010(1).01 2 3" xfId="381"/>
    <cellStyle name="_Book1_云南省建国前入党的老党员补贴有关情况统计表2010(1).01 2 4" xfId="382"/>
    <cellStyle name="_Book1_云南省建国前入党的老党员补贴有关情况统计表2010(1).01 3" xfId="89"/>
    <cellStyle name="_Book1_云南省建国前入党的老党员补贴有关情况统计表2010(1).01 4" xfId="384"/>
    <cellStyle name="_Book1_招生明细" xfId="386"/>
    <cellStyle name="_ET_STYLE_NoName_00_" xfId="392"/>
    <cellStyle name="_ET_STYLE_NoName_00_ 2" xfId="393"/>
    <cellStyle name="_ET_STYLE_NoName_00_ 2 2" xfId="396"/>
    <cellStyle name="_ET_STYLE_NoName_00_ 2 2 2" xfId="42"/>
    <cellStyle name="_ET_STYLE_NoName_00_ 2 2 2 2" xfId="397"/>
    <cellStyle name="_ET_STYLE_NoName_00_ 2 3" xfId="401"/>
    <cellStyle name="_ET_STYLE_NoName_00_ 2 4" xfId="402"/>
    <cellStyle name="_ET_STYLE_NoName_00_ 3" xfId="403"/>
    <cellStyle name="_ET_STYLE_NoName_00_ 4" xfId="32"/>
    <cellStyle name="_ET_STYLE_NoName_00__Book1" xfId="408"/>
    <cellStyle name="_ET_STYLE_NoName_00__Book1 2" xfId="413"/>
    <cellStyle name="_ET_STYLE_NoName_00__Book1 2 2" xfId="68"/>
    <cellStyle name="_ET_STYLE_NoName_00__Book1 2 2 2" xfId="417"/>
    <cellStyle name="_ET_STYLE_NoName_00__Book1 2 2 2 2" xfId="342"/>
    <cellStyle name="_ET_STYLE_NoName_00__Book1 2 3" xfId="56"/>
    <cellStyle name="_ET_STYLE_NoName_00__Book1 2 4" xfId="71"/>
    <cellStyle name="_ET_STYLE_NoName_00__Book1 3" xfId="420"/>
    <cellStyle name="_ET_STYLE_NoName_00__Book1 4" xfId="152"/>
    <cellStyle name="_ET_STYLE_NoName_00__Book1_1" xfId="421"/>
    <cellStyle name="_ET_STYLE_NoName_00__Book1_1 2" xfId="423"/>
    <cellStyle name="_ET_STYLE_NoName_00__Book1_1 2 2" xfId="424"/>
    <cellStyle name="_ET_STYLE_NoName_00__Book1_1 2 2 2" xfId="2"/>
    <cellStyle name="_ET_STYLE_NoName_00__Book1_1 2 2 2 2" xfId="430"/>
    <cellStyle name="_ET_STYLE_NoName_00__Book1_1 2 3" xfId="433"/>
    <cellStyle name="_ET_STYLE_NoName_00__Book1_1 2 4" xfId="439"/>
    <cellStyle name="_ET_STYLE_NoName_00__Book1_1 3" xfId="442"/>
    <cellStyle name="_ET_STYLE_NoName_00__Book1_1 4" xfId="443"/>
    <cellStyle name="_ET_STYLE_NoName_00__Book1_1_Book1" xfId="447"/>
    <cellStyle name="_ET_STYLE_NoName_00__Book1_1_Book1 2" xfId="448"/>
    <cellStyle name="_ET_STYLE_NoName_00__Book1_1_Book1 2 2" xfId="345"/>
    <cellStyle name="_ET_STYLE_NoName_00__Book1_1_Book1 2 2 2" xfId="451"/>
    <cellStyle name="_ET_STYLE_NoName_00__Book1_1_Book1 2 2 2 2" xfId="452"/>
    <cellStyle name="_ET_STYLE_NoName_00__Book1_1_Book1 2 3" xfId="347"/>
    <cellStyle name="_ET_STYLE_NoName_00__Book1_1_Book1 2 4" xfId="349"/>
    <cellStyle name="_ET_STYLE_NoName_00__Book1_1_Book1 3" xfId="455"/>
    <cellStyle name="_ET_STYLE_NoName_00__Book1_1_Book1 4" xfId="460"/>
    <cellStyle name="_ET_STYLE_NoName_00__Book1_1_Book1_1" xfId="462"/>
    <cellStyle name="_ET_STYLE_NoName_00__Book1_1_Book1_1 2" xfId="464"/>
    <cellStyle name="_ET_STYLE_NoName_00__Book1_1_Book1_1 2 2" xfId="465"/>
    <cellStyle name="_ET_STYLE_NoName_00__Book1_1_Book1_1 2 2 2" xfId="468"/>
    <cellStyle name="_ET_STYLE_NoName_00__Book1_1_Book1_1 2 2 2 2" xfId="473"/>
    <cellStyle name="_ET_STYLE_NoName_00__Book1_1_Book1_1 2 3" xfId="476"/>
    <cellStyle name="_ET_STYLE_NoName_00__Book1_1_Book1_1 2 4" xfId="57"/>
    <cellStyle name="_ET_STYLE_NoName_00__Book1_1_Book1_1 3" xfId="477"/>
    <cellStyle name="_ET_STYLE_NoName_00__Book1_1_Book1_1 4" xfId="278"/>
    <cellStyle name="_ET_STYLE_NoName_00__Book1_1_招生明细" xfId="29"/>
    <cellStyle name="_ET_STYLE_NoName_00__Book1_2" xfId="478"/>
    <cellStyle name="_ET_STYLE_NoName_00__Book1_2 2" xfId="479"/>
    <cellStyle name="_ET_STYLE_NoName_00__Book1_2 2 2" xfId="482"/>
    <cellStyle name="_ET_STYLE_NoName_00__Book1_2 2 2 2" xfId="230"/>
    <cellStyle name="_ET_STYLE_NoName_00__Book1_2 2 2 2 2" xfId="33"/>
    <cellStyle name="_ET_STYLE_NoName_00__Book1_2 2 3" xfId="483"/>
    <cellStyle name="_ET_STYLE_NoName_00__Book1_2 2 4" xfId="485"/>
    <cellStyle name="_ET_STYLE_NoName_00__Book1_2 3" xfId="488"/>
    <cellStyle name="_ET_STYLE_NoName_00__Book1_2 4" xfId="489"/>
    <cellStyle name="_ET_STYLE_NoName_00__Book1_2_Book1" xfId="64"/>
    <cellStyle name="_ET_STYLE_NoName_00__Book1_2_Book1 2" xfId="492"/>
    <cellStyle name="_ET_STYLE_NoName_00__Book1_2_Book1 2 2" xfId="174"/>
    <cellStyle name="_ET_STYLE_NoName_00__Book1_2_Book1 2 2 2" xfId="105"/>
    <cellStyle name="_ET_STYLE_NoName_00__Book1_2_Book1 2 2 2 2" xfId="496"/>
    <cellStyle name="_ET_STYLE_NoName_00__Book1_2_Book1 2 3" xfId="197"/>
    <cellStyle name="_ET_STYLE_NoName_00__Book1_2_Book1 2 4" xfId="388"/>
    <cellStyle name="_ET_STYLE_NoName_00__Book1_2_Book1 3" xfId="500"/>
    <cellStyle name="_ET_STYLE_NoName_00__Book1_2_Book1 4" xfId="364"/>
    <cellStyle name="_ET_STYLE_NoName_00__Book1_3" xfId="234"/>
    <cellStyle name="_ET_STYLE_NoName_00__Book1_3 2" xfId="238"/>
    <cellStyle name="_ET_STYLE_NoName_00__Book1_3 2 2" xfId="241"/>
    <cellStyle name="_ET_STYLE_NoName_00__Book1_3 2 2 2" xfId="502"/>
    <cellStyle name="_ET_STYLE_NoName_00__Book1_3 2 2 2 2" xfId="505"/>
    <cellStyle name="_ET_STYLE_NoName_00__Book1_3 2 3" xfId="506"/>
    <cellStyle name="_ET_STYLE_NoName_00__Book1_3 2 4" xfId="507"/>
    <cellStyle name="_ET_STYLE_NoName_00__Book1_3 3" xfId="508"/>
    <cellStyle name="_ET_STYLE_NoName_00__Book1_3 4" xfId="243"/>
    <cellStyle name="_ET_STYLE_NoName_00__Book1_Book1" xfId="511"/>
    <cellStyle name="_ET_STYLE_NoName_00__Book1_Book1 2" xfId="513"/>
    <cellStyle name="_ET_STYLE_NoName_00__Book1_Book1 2 2" xfId="514"/>
    <cellStyle name="_ET_STYLE_NoName_00__Book1_Book1 2 2 2" xfId="518"/>
    <cellStyle name="_ET_STYLE_NoName_00__Book1_Book1 2 2 2 2" xfId="520"/>
    <cellStyle name="_ET_STYLE_NoName_00__Book1_Book1 2 3" xfId="333"/>
    <cellStyle name="_ET_STYLE_NoName_00__Book1_Book1 2 4" xfId="521"/>
    <cellStyle name="_ET_STYLE_NoName_00__Book1_Book1 3" xfId="522"/>
    <cellStyle name="_ET_STYLE_NoName_00__Book1_Book1 4" xfId="524"/>
    <cellStyle name="_ET_STYLE_NoName_00__Book1_Book1_1" xfId="466"/>
    <cellStyle name="_ET_STYLE_NoName_00__Book1_Book1_1 2" xfId="467"/>
    <cellStyle name="_ET_STYLE_NoName_00__Book1_Book1_1 2 2" xfId="470"/>
    <cellStyle name="_ET_STYLE_NoName_00__Book1_Book1_1 2 2 2" xfId="531"/>
    <cellStyle name="_ET_STYLE_NoName_00__Book1_Book1_1 2 2 2 2" xfId="525"/>
    <cellStyle name="_ET_STYLE_NoName_00__Book1_Book1_1 2 3" xfId="157"/>
    <cellStyle name="_ET_STYLE_NoName_00__Book1_Book1_1 2 4" xfId="166"/>
    <cellStyle name="_ET_STYLE_NoName_00__Book1_Book1_1 3" xfId="533"/>
    <cellStyle name="_ET_STYLE_NoName_00__Book1_Book1_1 4" xfId="139"/>
    <cellStyle name="_ET_STYLE_NoName_00__Book1_招生明细" xfId="535"/>
    <cellStyle name="_ET_STYLE_NoName_00__Sheet3" xfId="25"/>
    <cellStyle name="_ET_STYLE_NoName_00__Sheet3 2" xfId="536"/>
    <cellStyle name="_ET_STYLE_NoName_00__Sheet3 2 2" xfId="475"/>
    <cellStyle name="_ET_STYLE_NoName_00__Sheet3 2 2 2" xfId="537"/>
    <cellStyle name="_ET_STYLE_NoName_00__Sheet3 2 2 2 2" xfId="540"/>
    <cellStyle name="_ET_STYLE_NoName_00__Sheet3 2 3" xfId="58"/>
    <cellStyle name="_ET_STYLE_NoName_00__Sheet3 2 4" xfId="542"/>
    <cellStyle name="_ET_STYLE_NoName_00__Sheet3 3" xfId="395"/>
    <cellStyle name="_ET_STYLE_NoName_00__Sheet3 4" xfId="406"/>
    <cellStyle name="_ET_STYLE_NoName_00__招生明细" xfId="544"/>
    <cellStyle name="_Sheet1" xfId="289"/>
    <cellStyle name="_Sheet1 2" xfId="293"/>
    <cellStyle name="_Sheet1 2 2" xfId="548"/>
    <cellStyle name="_Sheet1 2 2 2" xfId="179"/>
    <cellStyle name="_Sheet1 2 2 3" xfId="17"/>
    <cellStyle name="_Sheet1 2 3" xfId="550"/>
    <cellStyle name="_Sheet1 2 4" xfId="551"/>
    <cellStyle name="_Sheet1 3" xfId="258"/>
    <cellStyle name="_Sheet1 4" xfId="552"/>
    <cellStyle name="_滨江东分校5月份报六九期名单（已修改）" xfId="553"/>
    <cellStyle name="_滨江东分校5月份报六九期名单（已修改） 2" xfId="558"/>
    <cellStyle name="_滨江东分校5月份报六九期名单（已修改） 2 2" xfId="559"/>
    <cellStyle name="_滨江东分校5月份报六九期名单（已修改） 2 2 2" xfId="564"/>
    <cellStyle name="_滨江东分校5月份报六九期名单（已修改） 2 2 2 2" xfId="566"/>
    <cellStyle name="_滨江东分校5月份报六九期名单（已修改） 2 3" xfId="567"/>
    <cellStyle name="_滨江东分校5月份报六九期名单（已修改） 2 4" xfId="570"/>
    <cellStyle name="_滨江东分校5月份报六九期名单（已修改） 3" xfId="575"/>
    <cellStyle name="_滨江东分校5月份报六九期名单（已修改） 4" xfId="309"/>
    <cellStyle name="_弱电系统设备配置报价清单" xfId="88"/>
    <cellStyle name="_弱电系统设备配置报价清单 2" xfId="576"/>
    <cellStyle name="_弱电系统设备配置报价清单 2 2" xfId="578"/>
    <cellStyle name="_弱电系统设备配置报价清单 2 2 2" xfId="220"/>
    <cellStyle name="_弱电系统设备配置报价清单 2 2 2 2" xfId="579"/>
    <cellStyle name="_弱电系统设备配置报价清单 2 3" xfId="431"/>
    <cellStyle name="_弱电系统设备配置报价清单 2 4" xfId="581"/>
    <cellStyle name="_弱电系统设备配置报价清单 3" xfId="582"/>
    <cellStyle name="_弱电系统设备配置报价清单 4" xfId="583"/>
    <cellStyle name="_云南省建国前入党的老党员补贴有关情况统计表2010(1).01" xfId="469"/>
    <cellStyle name="_云南省建国前入党的老党员补贴有关情况统计表2010(1).01 2" xfId="530"/>
    <cellStyle name="_云南省建国前入党的老党员补贴有关情况统计表2010(1).01 2 2" xfId="523"/>
    <cellStyle name="_云南省建国前入党的老党员补贴有关情况统计表2010(1).01 2 2 2" xfId="584"/>
    <cellStyle name="_云南省建国前入党的老党员补贴有关情况统计表2010(1).01 2 2 2 2" xfId="246"/>
    <cellStyle name="_云南省建国前入党的老党员补贴有关情况统计表2010(1).01 2 3" xfId="585"/>
    <cellStyle name="_云南省建国前入党的老党员补贴有关情况统计表2010(1).01 2 4" xfId="589"/>
    <cellStyle name="_云南省建国前入党的老党员补贴有关情况统计表2010(1).01 3" xfId="591"/>
    <cellStyle name="_云南省建国前入党的老党员补贴有关情况统计表2010(1).01 4" xfId="323"/>
    <cellStyle name="0,0_x000d__x000a_NA_x000d__x000a_" xfId="534"/>
    <cellStyle name="0,0_x005f_x000d__x000a_NA_x005f_x000d__x000a_" xfId="593"/>
    <cellStyle name="20% - 强调文字颜色 1 10" xfId="181"/>
    <cellStyle name="20% - 强调文字颜色 1 11" xfId="19"/>
    <cellStyle name="20% - 强调文字颜色 1 12" xfId="595"/>
    <cellStyle name="20% - 强调文字颜色 1 13" xfId="597"/>
    <cellStyle name="20% - 强调文字颜色 1 14" xfId="599"/>
    <cellStyle name="20% - 强调文字颜色 1 15" xfId="604"/>
    <cellStyle name="20% - 强调文字颜色 1 16" xfId="609"/>
    <cellStyle name="20% - 强调文字颜色 1 17" xfId="615"/>
    <cellStyle name="20% - 强调文字颜色 1 18" xfId="618"/>
    <cellStyle name="20% - 强调文字颜色 1 19" xfId="255"/>
    <cellStyle name="20% - 强调文字颜色 1 2" xfId="351"/>
    <cellStyle name="20% - 强调文字颜色 1 2 2" xfId="619"/>
    <cellStyle name="20% - 强调文字颜色 1 2 2 2" xfId="620"/>
    <cellStyle name="20% - 强调文字颜色 1 2 2 2 2" xfId="622"/>
    <cellStyle name="20% - 强调文字颜色 1 2 3" xfId="625"/>
    <cellStyle name="20% - 强调文字颜色 1 2 4" xfId="626"/>
    <cellStyle name="20% - 强调文字颜色 1 20" xfId="603"/>
    <cellStyle name="20% - 强调文字颜色 1 21" xfId="608"/>
    <cellStyle name="20% - 强调文字颜色 1 22" xfId="614"/>
    <cellStyle name="20% - 强调文字颜色 1 3" xfId="356"/>
    <cellStyle name="20% - 强调文字颜色 1 4" xfId="360"/>
    <cellStyle name="20% - 强调文字颜色 1 5" xfId="628"/>
    <cellStyle name="20% - 强调文字颜色 1 6" xfId="630"/>
    <cellStyle name="20% - 强调文字颜色 1 7" xfId="633"/>
    <cellStyle name="20% - 强调文字颜色 1 8" xfId="635"/>
    <cellStyle name="20% - 强调文字颜色 1 9" xfId="638"/>
    <cellStyle name="20% - 强调文字颜色 2 10" xfId="640"/>
    <cellStyle name="20% - 强调文字颜色 2 11" xfId="643"/>
    <cellStyle name="20% - 强调文字颜色 2 12" xfId="164"/>
    <cellStyle name="20% - 强调文字颜色 2 13" xfId="222"/>
    <cellStyle name="20% - 强调文字颜色 2 14" xfId="227"/>
    <cellStyle name="20% - 强调文字颜色 2 15" xfId="647"/>
    <cellStyle name="20% - 强调文字颜色 2 16" xfId="427"/>
    <cellStyle name="20% - 强调文字颜色 2 17" xfId="435"/>
    <cellStyle name="20% - 强调文字颜色 2 18" xfId="441"/>
    <cellStyle name="20% - 强调文字颜色 2 19" xfId="650"/>
    <cellStyle name="20% - 强调文字颜色 2 2" xfId="651"/>
    <cellStyle name="20% - 强调文字颜色 2 2 2" xfId="592"/>
    <cellStyle name="20% - 强调文字颜色 2 2 2 2" xfId="653"/>
    <cellStyle name="20% - 强调文字颜色 2 2 2 2 2" xfId="637"/>
    <cellStyle name="20% - 强调文字颜色 2 2 3" xfId="654"/>
    <cellStyle name="20% - 强调文字颜色 2 2 4" xfId="519"/>
    <cellStyle name="20% - 强调文字颜色 2 20" xfId="646"/>
    <cellStyle name="20% - 强调文字颜色 2 21" xfId="428"/>
    <cellStyle name="20% - 强调文字颜色 2 22" xfId="436"/>
    <cellStyle name="20% - 强调文字颜色 2 3" xfId="369"/>
    <cellStyle name="20% - 强调文字颜色 2 4" xfId="655"/>
    <cellStyle name="20% - 强调文字颜色 2 5" xfId="656"/>
    <cellStyle name="20% - 强调文字颜色 2 6" xfId="652"/>
    <cellStyle name="20% - 强调文字颜色 2 7" xfId="657"/>
    <cellStyle name="20% - 强调文字颜色 2 8" xfId="561"/>
    <cellStyle name="20% - 强调文字颜色 2 9" xfId="658"/>
    <cellStyle name="20% - 强调文字颜色 3 10" xfId="659"/>
    <cellStyle name="20% - 强调文字颜色 3 11" xfId="661"/>
    <cellStyle name="20% - 强调文字颜色 3 12" xfId="97"/>
    <cellStyle name="20% - 强调文字颜色 3 13" xfId="108"/>
    <cellStyle name="20% - 强调文字颜色 3 14" xfId="125"/>
    <cellStyle name="20% - 强调文字颜色 3 15" xfId="664"/>
    <cellStyle name="20% - 强调文字颜色 3 16" xfId="555"/>
    <cellStyle name="20% - 强调文字颜色 3 17" xfId="573"/>
    <cellStyle name="20% - 强调文字颜色 3 18" xfId="311"/>
    <cellStyle name="20% - 强调文字颜色 3 19" xfId="315"/>
    <cellStyle name="20% - 强调文字颜色 3 2" xfId="669"/>
    <cellStyle name="20% - 强调文字颜色 3 2 2" xfId="670"/>
    <cellStyle name="20% - 强调文字颜色 3 2 2 2" xfId="672"/>
    <cellStyle name="20% - 强调文字颜色 3 2 2 2 2" xfId="270"/>
    <cellStyle name="20% - 强调文字颜色 3 2 3" xfId="103"/>
    <cellStyle name="20% - 强调文字颜色 3 2 4" xfId="676"/>
    <cellStyle name="20% - 强调文字颜色 3 20" xfId="663"/>
    <cellStyle name="20% - 强调文字颜色 3 21" xfId="554"/>
    <cellStyle name="20% - 强调文字颜色 3 22" xfId="572"/>
    <cellStyle name="20% - 强调文字颜色 3 3" xfId="59"/>
    <cellStyle name="20% - 强调文字颜色 3 4" xfId="683"/>
    <cellStyle name="20% - 强调文字颜色 3 5" xfId="689"/>
    <cellStyle name="20% - 强调文字颜色 3 6" xfId="695"/>
    <cellStyle name="20% - 强调文字颜色 3 7" xfId="699"/>
    <cellStyle name="20% - 强调文字颜色 3 8" xfId="702"/>
    <cellStyle name="20% - 强调文字颜色 3 9" xfId="565"/>
    <cellStyle name="20% - 强调文字颜色 4 10" xfId="704"/>
    <cellStyle name="20% - 强调文字颜色 4 11" xfId="285"/>
    <cellStyle name="20% - 强调文字颜色 4 12" xfId="298"/>
    <cellStyle name="20% - 强调文字颜色 4 13" xfId="304"/>
    <cellStyle name="20% - 强调文字颜色 4 14" xfId="148"/>
    <cellStyle name="20% - 强调文字颜色 4 15" xfId="708"/>
    <cellStyle name="20% - 强调文字颜色 4 16" xfId="50"/>
    <cellStyle name="20% - 强调文字颜色 4 17" xfId="712"/>
    <cellStyle name="20% - 强调文字颜色 4 18" xfId="714"/>
    <cellStyle name="20% - 强调文字颜色 4 19" xfId="716"/>
    <cellStyle name="20% - 强调文字颜色 4 2" xfId="586"/>
    <cellStyle name="20% - 强调文字颜色 4 2 2" xfId="461"/>
    <cellStyle name="20% - 强调文字颜色 4 2 2 2" xfId="201"/>
    <cellStyle name="20% - 强调文字颜色 4 2 2 2 2" xfId="206"/>
    <cellStyle name="20% - 强调文字颜色 4 2 3" xfId="717"/>
    <cellStyle name="20% - 强调文字颜色 4 2 4" xfId="718"/>
    <cellStyle name="20% - 强调文字颜色 4 20" xfId="707"/>
    <cellStyle name="20% - 强调文字颜色 4 21" xfId="51"/>
    <cellStyle name="20% - 强调文字颜色 4 22" xfId="711"/>
    <cellStyle name="20% - 强调文字颜色 4 3" xfId="719"/>
    <cellStyle name="20% - 强调文字颜色 4 4" xfId="721"/>
    <cellStyle name="20% - 强调文字颜色 4 5" xfId="26"/>
    <cellStyle name="20% - 强调文字颜色 4 6" xfId="722"/>
    <cellStyle name="20% - 强调文字颜色 4 7" xfId="723"/>
    <cellStyle name="20% - 强调文字颜色 4 8" xfId="724"/>
    <cellStyle name="20% - 强调文字颜色 4 9" xfId="725"/>
    <cellStyle name="20% - 强调文字颜色 5 10" xfId="203"/>
    <cellStyle name="20% - 强调文字颜色 5 11" xfId="252"/>
    <cellStyle name="20% - 强调文字颜色 5 12" xfId="329"/>
    <cellStyle name="20% - 强调文字颜色 5 13" xfId="667"/>
    <cellStyle name="20% - 强调文字颜色 5 14" xfId="63"/>
    <cellStyle name="20% - 强调文字颜色 5 15" xfId="679"/>
    <cellStyle name="20% - 强调文字颜色 5 16" xfId="685"/>
    <cellStyle name="20% - 强调文字颜色 5 17" xfId="692"/>
    <cellStyle name="20% - 强调文字颜色 5 18" xfId="697"/>
    <cellStyle name="20% - 强调文字颜色 5 19" xfId="701"/>
    <cellStyle name="20% - 强调文字颜色 5 2" xfId="490"/>
    <cellStyle name="20% - 强调文字颜色 5 2 2" xfId="176"/>
    <cellStyle name="20% - 强调文字颜色 5 2 2 2" xfId="110"/>
    <cellStyle name="20% - 强调文字颜色 5 2 2 2 2" xfId="494"/>
    <cellStyle name="20% - 强调文字颜色 5 2 3" xfId="199"/>
    <cellStyle name="20% - 强调文字颜色 5 2 4" xfId="390"/>
    <cellStyle name="20% - 强调文字颜色 5 20" xfId="678"/>
    <cellStyle name="20% - 强调文字颜色 5 21" xfId="684"/>
    <cellStyle name="20% - 强调文字颜色 5 22" xfId="691"/>
    <cellStyle name="20% - 强调文字颜色 5 3" xfId="498"/>
    <cellStyle name="20% - 强调文字颜色 5 4" xfId="365"/>
    <cellStyle name="20% - 强调文字颜色 5 5" xfId="372"/>
    <cellStyle name="20% - 强调文字颜色 5 6" xfId="376"/>
    <cellStyle name="20% - 强调文字颜色 5 7" xfId="726"/>
    <cellStyle name="20% - 强调文字颜色 5 8" xfId="728"/>
    <cellStyle name="20% - 强调文字颜色 5 9" xfId="515"/>
    <cellStyle name="20% - 强调文字颜色 6 10" xfId="731"/>
    <cellStyle name="20% - 强调文字颜色 6 11" xfId="732"/>
    <cellStyle name="20% - 强调文字颜色 6 12" xfId="733"/>
    <cellStyle name="20% - 强调文字颜色 6 13" xfId="528"/>
    <cellStyle name="20% - 强调文字颜色 6 14" xfId="590"/>
    <cellStyle name="20% - 强调文字颜色 6 15" xfId="325"/>
    <cellStyle name="20% - 强调文字颜色 6 16" xfId="735"/>
    <cellStyle name="20% - 强调文字颜色 6 17" xfId="737"/>
    <cellStyle name="20% - 强调文字颜色 6 18" xfId="504"/>
    <cellStyle name="20% - 强调文字颜色 6 19" xfId="338"/>
    <cellStyle name="20% - 强调文字颜色 6 2" xfId="738"/>
    <cellStyle name="20% - 强调文字颜色 6 2 2" xfId="741"/>
    <cellStyle name="20% - 强调文字颜色 6 2 2 2" xfId="607"/>
    <cellStyle name="20% - 强调文字颜色 6 2 2 2 2" xfId="745"/>
    <cellStyle name="20% - 强调文字颜色 6 2 3" xfId="747"/>
    <cellStyle name="20% - 强调文字颜色 6 2 4" xfId="751"/>
    <cellStyle name="20% - 强调文字颜色 6 20" xfId="326"/>
    <cellStyle name="20% - 强调文字颜色 6 21" xfId="734"/>
    <cellStyle name="20% - 强调文字颜色 6 22" xfId="736"/>
    <cellStyle name="20% - 强调文字颜色 6 3" xfId="755"/>
    <cellStyle name="20% - 强调文字颜色 6 4" xfId="400"/>
    <cellStyle name="20% - 强调文字颜色 6 5" xfId="758"/>
    <cellStyle name="20% - 强调文字颜色 6 6" xfId="760"/>
    <cellStyle name="20% - 强调文字颜色 6 7" xfId="762"/>
    <cellStyle name="20% - 强调文字颜色 6 8" xfId="450"/>
    <cellStyle name="20% - 强调文字颜色 6 9" xfId="458"/>
    <cellStyle name="40% - 强调文字颜色 1 10" xfId="463"/>
    <cellStyle name="40% - 强调文字颜色 1 11" xfId="764"/>
    <cellStyle name="40% - 强调文字颜色 1 12" xfId="765"/>
    <cellStyle name="40% - 强调文字颜色 1 13" xfId="1"/>
    <cellStyle name="40% - 强调文字颜色 1 14" xfId="453"/>
    <cellStyle name="40% - 强调文字颜色 1 15" xfId="127"/>
    <cellStyle name="40% - 强调文字颜色 1 16" xfId="116"/>
    <cellStyle name="40% - 强调文字颜色 1 17" xfId="135"/>
    <cellStyle name="40% - 强调文字颜色 1 18" xfId="321"/>
    <cellStyle name="40% - 强调文字颜色 1 19" xfId="766"/>
    <cellStyle name="40% - 强调文字颜色 1 2" xfId="769"/>
    <cellStyle name="40% - 强调文字颜色 1 2 2" xfId="228"/>
    <cellStyle name="40% - 强调文字颜色 1 2 2 2" xfId="410"/>
    <cellStyle name="40% - 强调文字颜色 1 2 2 2 2" xfId="416"/>
    <cellStyle name="40% - 强调文字颜色 1 2 3" xfId="645"/>
    <cellStyle name="40% - 强调文字颜色 1 2 4" xfId="429"/>
    <cellStyle name="40% - 强调文字颜色 1 20" xfId="128"/>
    <cellStyle name="40% - 强调文字颜色 1 21" xfId="117"/>
    <cellStyle name="40% - 强调文字颜色 1 22" xfId="136"/>
    <cellStyle name="40% - 强调文字颜色 1 3" xfId="770"/>
    <cellStyle name="40% - 强调文字颜色 1 4" xfId="772"/>
    <cellStyle name="40% - 强调文字颜色 1 5" xfId="774"/>
    <cellStyle name="40% - 强调文字颜色 1 6" xfId="776"/>
    <cellStyle name="40% - 强调文字颜色 1 7" xfId="186"/>
    <cellStyle name="40% - 强调文字颜色 1 8" xfId="190"/>
    <cellStyle name="40% - 强调文字颜色 1 9" xfId="194"/>
    <cellStyle name="40% - 强调文字颜色 2 10" xfId="778"/>
    <cellStyle name="40% - 强调文字颜色 2 11" xfId="182"/>
    <cellStyle name="40% - 强调文字颜色 2 12" xfId="18"/>
    <cellStyle name="40% - 强调文字颜色 2 13" xfId="594"/>
    <cellStyle name="40% - 强调文字颜色 2 14" xfId="596"/>
    <cellStyle name="40% - 强调文字颜色 2 15" xfId="598"/>
    <cellStyle name="40% - 强调文字颜色 2 16" xfId="602"/>
    <cellStyle name="40% - 强调文字颜色 2 17" xfId="606"/>
    <cellStyle name="40% - 强调文字颜色 2 18" xfId="613"/>
    <cellStyle name="40% - 强调文字颜色 2 19" xfId="617"/>
    <cellStyle name="40% - 强调文字颜色 2 2" xfId="623"/>
    <cellStyle name="40% - 强调文字颜色 2 2 2" xfId="780"/>
    <cellStyle name="40% - 强调文字颜色 2 2 2 2" xfId="783"/>
    <cellStyle name="40% - 强调文字颜色 2 2 2 2 2" xfId="784"/>
    <cellStyle name="40% - 强调文字颜色 2 2 3" xfId="785"/>
    <cellStyle name="40% - 强调文字颜色 2 2 4" xfId="787"/>
    <cellStyle name="40% - 强调文字颜色 2 20" xfId="600"/>
    <cellStyle name="40% - 强调文字颜色 2 21" xfId="605"/>
    <cellStyle name="40% - 强调文字颜色 2 22" xfId="610"/>
    <cellStyle name="40% - 强调文字颜色 2 3" xfId="788"/>
    <cellStyle name="40% - 强调文字颜色 2 4" xfId="790"/>
    <cellStyle name="40% - 强调文字颜色 2 5" xfId="791"/>
    <cellStyle name="40% - 强调文字颜色 2 6" xfId="792"/>
    <cellStyle name="40% - 强调文字颜色 2 7" xfId="109"/>
    <cellStyle name="40% - 强调文字颜色 2 8" xfId="121"/>
    <cellStyle name="40% - 强调文字颜色 2 9" xfId="793"/>
    <cellStyle name="40% - 强调文字颜色 3 10" xfId="794"/>
    <cellStyle name="40% - 强调文字颜色 3 11" xfId="641"/>
    <cellStyle name="40% - 强调文字颜色 3 12" xfId="644"/>
    <cellStyle name="40% - 强调文字颜色 3 13" xfId="163"/>
    <cellStyle name="40% - 强调文字颜色 3 14" xfId="221"/>
    <cellStyle name="40% - 强调文字颜色 3 15" xfId="226"/>
    <cellStyle name="40% - 强调文字颜色 3 16" xfId="648"/>
    <cellStyle name="40% - 强调文字颜色 3 17" xfId="426"/>
    <cellStyle name="40% - 强调文字颜色 3 18" xfId="434"/>
    <cellStyle name="40% - 强调文字颜色 3 19" xfId="440"/>
    <cellStyle name="40% - 强调文字颜色 3 2" xfId="232"/>
    <cellStyle name="40% - 强调文字颜色 3 2 2" xfId="236"/>
    <cellStyle name="40% - 强调文字颜色 3 2 2 2" xfId="239"/>
    <cellStyle name="40% - 强调文字颜色 3 2 2 2 2" xfId="503"/>
    <cellStyle name="40% - 强调文字颜色 3 2 3" xfId="509"/>
    <cellStyle name="40% - 强调文字颜色 3 2 4" xfId="242"/>
    <cellStyle name="40% - 强调文字颜色 3 20" xfId="225"/>
    <cellStyle name="40% - 强调文字颜色 3 21" xfId="649"/>
    <cellStyle name="40% - 强调文字颜色 3 22" xfId="425"/>
    <cellStyle name="40% - 强调文字颜色 3 3" xfId="244"/>
    <cellStyle name="40% - 强调文字颜色 3 4" xfId="247"/>
    <cellStyle name="40% - 强调文字颜色 3 5" xfId="796"/>
    <cellStyle name="40% - 强调文字颜色 3 6" xfId="797"/>
    <cellStyle name="40% - 强调文字颜色 3 7" xfId="798"/>
    <cellStyle name="40% - 强调文字颜色 3 8" xfId="799"/>
    <cellStyle name="40% - 强调文字颜色 3 9" xfId="801"/>
    <cellStyle name="40% - 强调文字颜色 4 10" xfId="627"/>
    <cellStyle name="40% - 强调文字颜色 4 11" xfId="660"/>
    <cellStyle name="40% - 强调文字颜色 4 12" xfId="662"/>
    <cellStyle name="40% - 强调文字颜色 4 13" xfId="96"/>
    <cellStyle name="40% - 强调文字颜色 4 14" xfId="107"/>
    <cellStyle name="40% - 强调文字颜色 4 15" xfId="124"/>
    <cellStyle name="40% - 强调文字颜色 4 16" xfId="665"/>
    <cellStyle name="40% - 强调文字颜色 4 17" xfId="556"/>
    <cellStyle name="40% - 强调文字颜色 4 18" xfId="574"/>
    <cellStyle name="40% - 强调文字颜色 4 19" xfId="310"/>
    <cellStyle name="40% - 强调文字颜色 4 2" xfId="802"/>
    <cellStyle name="40% - 强调文字颜色 4 2 2" xfId="274"/>
    <cellStyle name="40% - 强调文字颜色 4 2 2 2" xfId="276"/>
    <cellStyle name="40% - 强调文字颜色 4 2 2 2 2" xfId="280"/>
    <cellStyle name="40% - 强调文字颜色 4 2 3" xfId="803"/>
    <cellStyle name="40% - 强调文字颜色 4 2 4" xfId="804"/>
    <cellStyle name="40% - 强调文字颜色 4 20" xfId="123"/>
    <cellStyle name="40% - 强调文字颜色 4 21" xfId="666"/>
    <cellStyle name="40% - 强调文字颜色 4 22" xfId="557"/>
    <cellStyle name="40% - 强调文字颜色 4 3" xfId="806"/>
    <cellStyle name="40% - 强调文字颜色 4 4" xfId="807"/>
    <cellStyle name="40% - 强调文字颜色 4 5" xfId="808"/>
    <cellStyle name="40% - 强调文字颜色 4 6" xfId="809"/>
    <cellStyle name="40% - 强调文字颜色 4 7" xfId="810"/>
    <cellStyle name="40% - 强调文字颜色 4 8" xfId="811"/>
    <cellStyle name="40% - 强调文字颜色 4 9" xfId="422"/>
    <cellStyle name="40% - 强调文字颜色 5 10" xfId="813"/>
    <cellStyle name="40% - 强调文字颜色 5 11" xfId="705"/>
    <cellStyle name="40% - 强调文字颜色 5 12" xfId="284"/>
    <cellStyle name="40% - 强调文字颜色 5 13" xfId="297"/>
    <cellStyle name="40% - 强调文字颜色 5 14" xfId="303"/>
    <cellStyle name="40% - 强调文字颜色 5 15" xfId="147"/>
    <cellStyle name="40% - 强调文字颜色 5 16" xfId="709"/>
    <cellStyle name="40% - 强调文字颜色 5 17" xfId="49"/>
    <cellStyle name="40% - 强调文字颜色 5 18" xfId="713"/>
    <cellStyle name="40% - 强调文字颜色 5 19" xfId="715"/>
    <cellStyle name="40% - 强调文字颜色 5 2" xfId="815"/>
    <cellStyle name="40% - 强调文字颜色 5 2 2" xfId="818"/>
    <cellStyle name="40% - 强调文字颜色 5 2 2 2" xfId="820"/>
    <cellStyle name="40% - 强调文字颜色 5 2 2 2 2" xfId="822"/>
    <cellStyle name="40% - 强调文字颜色 5 2 3" xfId="823"/>
    <cellStyle name="40% - 强调文字颜色 5 2 4" xfId="826"/>
    <cellStyle name="40% - 强调文字颜色 5 20" xfId="146"/>
    <cellStyle name="40% - 强调文字颜色 5 21" xfId="710"/>
    <cellStyle name="40% - 强调文字颜色 5 22" xfId="48"/>
    <cellStyle name="40% - 强调文字颜色 5 3" xfId="829"/>
    <cellStyle name="40% - 强调文字颜色 5 4" xfId="832"/>
    <cellStyle name="40% - 强调文字颜色 5 5" xfId="834"/>
    <cellStyle name="40% - 强调文字颜色 5 6" xfId="836"/>
    <cellStyle name="40% - 强调文字颜色 5 7" xfId="839"/>
    <cellStyle name="40% - 强调文字颜色 5 8" xfId="842"/>
    <cellStyle name="40% - 强调文字颜色 5 9" xfId="480"/>
    <cellStyle name="40% - 强调文字颜色 6 10" xfId="845"/>
    <cellStyle name="40% - 强调文字颜色 6 11" xfId="202"/>
    <cellStyle name="40% - 强调文字颜色 6 12" xfId="251"/>
    <cellStyle name="40% - 强调文字颜色 6 13" xfId="328"/>
    <cellStyle name="40% - 强调文字颜色 6 14" xfId="668"/>
    <cellStyle name="40% - 强调文字颜色 6 15" xfId="62"/>
    <cellStyle name="40% - 强调文字颜色 6 16" xfId="680"/>
    <cellStyle name="40% - 强调文字颜色 6 17" xfId="686"/>
    <cellStyle name="40% - 强调文字颜色 6 18" xfId="693"/>
    <cellStyle name="40% - 强调文字颜色 6 19" xfId="698"/>
    <cellStyle name="40% - 强调文字颜色 6 2" xfId="846"/>
    <cellStyle name="40% - 强调文字颜色 6 2 2" xfId="847"/>
    <cellStyle name="40% - 强调文字颜色 6 2 2 2" xfId="848"/>
    <cellStyle name="40% - 强调文字颜色 6 2 2 2 2" xfId="850"/>
    <cellStyle name="40% - 强调文字颜色 6 2 3" xfId="852"/>
    <cellStyle name="40% - 强调文字颜色 6 2 4" xfId="853"/>
    <cellStyle name="40% - 强调文字颜色 6 20" xfId="61"/>
    <cellStyle name="40% - 强调文字颜色 6 21" xfId="681"/>
    <cellStyle name="40% - 强调文字颜色 6 22" xfId="687"/>
    <cellStyle name="40% - 强调文字颜色 6 3" xfId="854"/>
    <cellStyle name="40% - 强调文字颜色 6 4" xfId="855"/>
    <cellStyle name="40% - 强调文字颜色 6 5" xfId="857"/>
    <cellStyle name="40% - 强调文字颜色 6 6" xfId="859"/>
    <cellStyle name="40% - 强调文字颜色 6 7" xfId="861"/>
    <cellStyle name="40% - 强调文字颜色 6 8" xfId="863"/>
    <cellStyle name="40% - 强调文字颜色 6 9" xfId="235"/>
    <cellStyle name="60% - 强调文字颜色 1 2" xfId="864"/>
    <cellStyle name="60% - 强调文字颜色 1 2 2" xfId="867"/>
    <cellStyle name="60% - 强调文字颜色 1 2 2 2" xfId="870"/>
    <cellStyle name="60% - 强调文字颜色 1 2 2 2 2" xfId="871"/>
    <cellStyle name="60% - 强调文字颜色 1 2 3" xfId="872"/>
    <cellStyle name="60% - 强调文字颜色 1 2 4" xfId="873"/>
    <cellStyle name="60% - 强调文字颜色 1 3" xfId="874"/>
    <cellStyle name="60% - 强调文字颜色 1 4" xfId="875"/>
    <cellStyle name="60% - 强调文字颜色 1 5" xfId="876"/>
    <cellStyle name="60% - 强调文字颜色 1 6" xfId="877"/>
    <cellStyle name="60% - 强调文字颜色 1 7" xfId="878"/>
    <cellStyle name="60% - 强调文字颜色 1 8" xfId="879"/>
    <cellStyle name="60% - 强调文字颜色 1 9" xfId="880"/>
    <cellStyle name="60% - 强调文字颜色 2 2" xfId="881"/>
    <cellStyle name="60% - 强调文字颜色 2 2 2" xfId="882"/>
    <cellStyle name="60% - 强调文字颜色 2 2 2 2" xfId="883"/>
    <cellStyle name="60% - 强调文字颜色 2 2 2 2 2" xfId="885"/>
    <cellStyle name="60% - 强调文字颜色 2 2 3" xfId="886"/>
    <cellStyle name="60% - 强调文字颜色 2 2 4" xfId="887"/>
    <cellStyle name="60% - 强调文字颜色 2 3" xfId="21"/>
    <cellStyle name="60% - 强调文字颜色 2 4" xfId="889"/>
    <cellStyle name="60% - 强调文字颜色 2 5" xfId="891"/>
    <cellStyle name="60% - 强调文字颜色 2 6" xfId="892"/>
    <cellStyle name="60% - 强调文字颜色 2 7" xfId="893"/>
    <cellStyle name="60% - 强调文字颜色 2 8" xfId="894"/>
    <cellStyle name="60% - 强调文字颜色 2 9" xfId="895"/>
    <cellStyle name="60% - 强调文字颜色 3 2" xfId="896"/>
    <cellStyle name="60% - 强调文字颜色 3 2 2" xfId="898"/>
    <cellStyle name="60% - 强调文字颜色 3 2 2 2" xfId="899"/>
    <cellStyle name="60% - 强调文字颜色 3 2 2 2 2" xfId="900"/>
    <cellStyle name="60% - 强调文字颜色 3 2 3" xfId="901"/>
    <cellStyle name="60% - 强调文字颜色 3 2 4" xfId="902"/>
    <cellStyle name="60% - 强调文字颜色 3 3" xfId="903"/>
    <cellStyle name="60% - 强调文字颜色 3 4" xfId="905"/>
    <cellStyle name="60% - 强调文字颜色 3 5" xfId="906"/>
    <cellStyle name="60% - 强调文字颜色 3 6" xfId="907"/>
    <cellStyle name="60% - 强调文字颜色 3 7" xfId="909"/>
    <cellStyle name="60% - 强调文字颜色 3 8" xfId="911"/>
    <cellStyle name="60% - 强调文字颜色 3 9" xfId="913"/>
    <cellStyle name="60% - 强调文字颜色 4 2" xfId="914"/>
    <cellStyle name="60% - 强调文字颜色 4 2 2" xfId="856"/>
    <cellStyle name="60% - 强调文字颜色 4 2 2 2" xfId="915"/>
    <cellStyle name="60% - 强调文字颜色 4 2 2 2 2" xfId="916"/>
    <cellStyle name="60% - 强调文字颜色 4 2 3" xfId="858"/>
    <cellStyle name="60% - 强调文字颜色 4 2 4" xfId="860"/>
    <cellStyle name="60% - 强调文字颜色 4 3" xfId="917"/>
    <cellStyle name="60% - 强调文字颜色 4 4" xfId="918"/>
    <cellStyle name="60% - 强调文字颜色 4 5" xfId="919"/>
    <cellStyle name="60% - 强调文字颜色 4 6" xfId="920"/>
    <cellStyle name="60% - 强调文字颜色 4 7" xfId="921"/>
    <cellStyle name="60% - 强调文字颜色 4 8" xfId="923"/>
    <cellStyle name="60% - 强调文字颜色 4 9" xfId="925"/>
    <cellStyle name="60% - 强调文字颜色 5 2" xfId="928"/>
    <cellStyle name="60% - 强调文字颜色 5 2 2" xfId="929"/>
    <cellStyle name="60% - 强调文字颜色 5 2 2 2" xfId="930"/>
    <cellStyle name="60% - 强调文字颜色 5 2 2 2 2" xfId="931"/>
    <cellStyle name="60% - 强调文字颜色 5 2 3" xfId="933"/>
    <cellStyle name="60% - 强调文字颜色 5 2 4" xfId="934"/>
    <cellStyle name="60% - 强调文字颜色 5 3" xfId="936"/>
    <cellStyle name="60% - 强调文字颜色 5 4" xfId="937"/>
    <cellStyle name="60% - 强调文字颜色 5 5" xfId="938"/>
    <cellStyle name="60% - 强调文字颜色 5 6" xfId="939"/>
    <cellStyle name="60% - 强调文字颜色 5 7" xfId="940"/>
    <cellStyle name="60% - 强调文字颜色 5 8" xfId="941"/>
    <cellStyle name="60% - 强调文字颜色 5 9" xfId="942"/>
    <cellStyle name="60% - 强调文字颜色 6 2" xfId="943"/>
    <cellStyle name="60% - 强调文字颜色 6 2 2" xfId="945"/>
    <cellStyle name="60% - 强调文字颜色 6 2 2 2" xfId="946"/>
    <cellStyle name="60% - 强调文字颜色 6 2 2 2 2" xfId="947"/>
    <cellStyle name="60% - 强调文字颜色 6 2 3" xfId="948"/>
    <cellStyle name="60% - 强调文字颜色 6 2 4" xfId="949"/>
    <cellStyle name="60% - 强调文字颜色 6 3" xfId="950"/>
    <cellStyle name="60% - 强调文字颜色 6 4" xfId="951"/>
    <cellStyle name="60% - 强调文字颜色 6 5" xfId="952"/>
    <cellStyle name="60% - 强调文字颜色 6 6" xfId="953"/>
    <cellStyle name="60% - 强调文字颜色 6 7" xfId="954"/>
    <cellStyle name="60% - 强调文字颜色 6 8" xfId="955"/>
    <cellStyle name="60% - 强调文字颜色 6 9" xfId="956"/>
    <cellStyle name="6mal" xfId="957"/>
    <cellStyle name="6mal 2" xfId="357"/>
    <cellStyle name="6mal 2 2" xfId="545"/>
    <cellStyle name="6mal 2 2 2" xfId="959"/>
    <cellStyle name="6mal 2 2 3" xfId="960"/>
    <cellStyle name="6mal 2 3" xfId="53"/>
    <cellStyle name="6mal 2 4" xfId="961"/>
    <cellStyle name="6mal 3" xfId="964"/>
    <cellStyle name="6mal 4" xfId="967"/>
    <cellStyle name="Accent1" xfId="969"/>
    <cellStyle name="Accent1 - 20%" xfId="971"/>
    <cellStyle name="Accent1 - 20% 2" xfId="355"/>
    <cellStyle name="Accent1 - 20% 2 2" xfId="973"/>
    <cellStyle name="Accent1 - 20% 2 2 2" xfId="976"/>
    <cellStyle name="Accent1 - 20% 2 2 2 2" xfId="977"/>
    <cellStyle name="Accent1 - 20% 2 3" xfId="979"/>
    <cellStyle name="Accent1 - 20% 2 4" xfId="981"/>
    <cellStyle name="Accent1 - 20% 3" xfId="359"/>
    <cellStyle name="Accent1 - 20% 4" xfId="629"/>
    <cellStyle name="Accent1 - 20% 5" xfId="631"/>
    <cellStyle name="Accent1 - 20% 6" xfId="634"/>
    <cellStyle name="Accent1 - 20% 7" xfId="636"/>
    <cellStyle name="Accent1 - 20% 8" xfId="639"/>
    <cellStyle name="Accent1 - 20% 9" xfId="983"/>
    <cellStyle name="Accent1 - 40%" xfId="984"/>
    <cellStyle name="Accent1 - 40% 2" xfId="985"/>
    <cellStyle name="Accent1 - 40% 2 2" xfId="986"/>
    <cellStyle name="Accent1 - 40% 2 2 2" xfId="987"/>
    <cellStyle name="Accent1 - 40% 2 2 2 2" xfId="191"/>
    <cellStyle name="Accent1 - 40% 2 3" xfId="989"/>
    <cellStyle name="Accent1 - 40% 2 4" xfId="991"/>
    <cellStyle name="Accent1 - 40% 3" xfId="993"/>
    <cellStyle name="Accent1 - 40% 4" xfId="994"/>
    <cellStyle name="Accent1 - 40% 5" xfId="995"/>
    <cellStyle name="Accent1 - 40% 6" xfId="998"/>
    <cellStyle name="Accent1 - 40% 7" xfId="1000"/>
    <cellStyle name="Accent1 - 40% 8" xfId="1002"/>
    <cellStyle name="Accent1 - 40% 9" xfId="1003"/>
    <cellStyle name="Accent1 - 60%" xfId="1004"/>
    <cellStyle name="Accent1 - 60% 2" xfId="1005"/>
    <cellStyle name="Accent1 - 60% 2 2" xfId="1006"/>
    <cellStyle name="Accent1 - 60% 2 2 2" xfId="1008"/>
    <cellStyle name="Accent1 - 60% 2 2 2 2" xfId="1010"/>
    <cellStyle name="Accent1 - 60% 2 3" xfId="1012"/>
    <cellStyle name="Accent1 - 60% 2 4" xfId="1013"/>
    <cellStyle name="Accent1 - 60% 3" xfId="1014"/>
    <cellStyle name="Accent1 - 60% 4" xfId="1015"/>
    <cellStyle name="Accent1 - 60% 5" xfId="1016"/>
    <cellStyle name="Accent1 - 60% 6" xfId="1017"/>
    <cellStyle name="Accent1 - 60% 7" xfId="1018"/>
    <cellStyle name="Accent1 - 60% 8" xfId="1019"/>
    <cellStyle name="Accent1 - 60% 9" xfId="1020"/>
    <cellStyle name="Accent1 2" xfId="1021"/>
    <cellStyle name="Accent1 2 2" xfId="1023"/>
    <cellStyle name="Accent1 2 2 2" xfId="1026"/>
    <cellStyle name="Accent1 2 2 2 2" xfId="1027"/>
    <cellStyle name="Accent1 2 3" xfId="1028"/>
    <cellStyle name="Accent1 2 4" xfId="1029"/>
    <cellStyle name="Accent1 3" xfId="1030"/>
    <cellStyle name="Accent1 4" xfId="1033"/>
    <cellStyle name="Accent1 5" xfId="1034"/>
    <cellStyle name="Accent1 6" xfId="1035"/>
    <cellStyle name="Accent1 7" xfId="1036"/>
    <cellStyle name="Accent1 8" xfId="1037"/>
    <cellStyle name="Accent1 9" xfId="1038"/>
    <cellStyle name="Accent1_Book1" xfId="800"/>
    <cellStyle name="Accent2" xfId="1039"/>
    <cellStyle name="Accent2 - 20%" xfId="1041"/>
    <cellStyle name="Accent2 - 20% 2" xfId="1043"/>
    <cellStyle name="Accent2 - 20% 2 2" xfId="1044"/>
    <cellStyle name="Accent2 - 20% 2 2 2" xfId="1045"/>
    <cellStyle name="Accent2 - 20% 2 2 2 2" xfId="1046"/>
    <cellStyle name="Accent2 - 20% 2 3" xfId="1047"/>
    <cellStyle name="Accent2 - 20% 2 4" xfId="1049"/>
    <cellStyle name="Accent2 - 20% 3" xfId="1050"/>
    <cellStyle name="Accent2 - 20% 4" xfId="1051"/>
    <cellStyle name="Accent2 - 20% 5" xfId="1052"/>
    <cellStyle name="Accent2 - 20% 6" xfId="1053"/>
    <cellStyle name="Accent2 - 20% 7" xfId="1054"/>
    <cellStyle name="Accent2 - 20% 8" xfId="269"/>
    <cellStyle name="Accent2 - 20% 9" xfId="1055"/>
    <cellStyle name="Accent2 - 40%" xfId="4"/>
    <cellStyle name="Accent2 - 40% 2" xfId="1056"/>
    <cellStyle name="Accent2 - 40% 2 2" xfId="1059"/>
    <cellStyle name="Accent2 - 40% 2 2 2" xfId="1062"/>
    <cellStyle name="Accent2 - 40% 2 2 2 2" xfId="1064"/>
    <cellStyle name="Accent2 - 40% 2 3" xfId="1066"/>
    <cellStyle name="Accent2 - 40% 2 4" xfId="1068"/>
    <cellStyle name="Accent2 - 40% 3" xfId="1071"/>
    <cellStyle name="Accent2 - 40% 4" xfId="1074"/>
    <cellStyle name="Accent2 - 40% 5" xfId="1076"/>
    <cellStyle name="Accent2 - 40% 6" xfId="1078"/>
    <cellStyle name="Accent2 - 40% 7" xfId="1080"/>
    <cellStyle name="Accent2 - 40% 8" xfId="1083"/>
    <cellStyle name="Accent2 - 40% 9" xfId="1085"/>
    <cellStyle name="Accent2 - 60%" xfId="1088"/>
    <cellStyle name="Accent2 - 60% 2" xfId="1089"/>
    <cellStyle name="Accent2 - 60% 2 2" xfId="1090"/>
    <cellStyle name="Accent2 - 60% 2 2 2" xfId="1091"/>
    <cellStyle name="Accent2 - 60% 2 2 2 2" xfId="1092"/>
    <cellStyle name="Accent2 - 60% 2 3" xfId="1093"/>
    <cellStyle name="Accent2 - 60% 2 4" xfId="1094"/>
    <cellStyle name="Accent2 - 60% 3" xfId="1095"/>
    <cellStyle name="Accent2 - 60% 4" xfId="1097"/>
    <cellStyle name="Accent2 - 60% 5" xfId="1099"/>
    <cellStyle name="Accent2 - 60% 6" xfId="1101"/>
    <cellStyle name="Accent2 - 60% 7" xfId="1102"/>
    <cellStyle name="Accent2 - 60% 8" xfId="1103"/>
    <cellStyle name="Accent2 - 60% 9" xfId="1104"/>
    <cellStyle name="Accent2 2" xfId="1105"/>
    <cellStyle name="Accent2 2 2" xfId="1106"/>
    <cellStyle name="Accent2 2 2 2" xfId="331"/>
    <cellStyle name="Accent2 2 2 2 2" xfId="457"/>
    <cellStyle name="Accent2 2 3" xfId="1107"/>
    <cellStyle name="Accent2 2 4" xfId="1108"/>
    <cellStyle name="Accent2 3" xfId="1109"/>
    <cellStyle name="Accent2 4" xfId="1110"/>
    <cellStyle name="Accent2 5" xfId="1111"/>
    <cellStyle name="Accent2 6" xfId="1112"/>
    <cellStyle name="Accent2 7" xfId="1113"/>
    <cellStyle name="Accent2 8" xfId="1114"/>
    <cellStyle name="Accent2 9" xfId="1115"/>
    <cellStyle name="Accent2_Book1" xfId="1117"/>
    <cellStyle name="Accent3" xfId="1118"/>
    <cellStyle name="Accent3 - 20%" xfId="1121"/>
    <cellStyle name="Accent3 - 20% 2" xfId="1124"/>
    <cellStyle name="Accent3 - 20% 2 2" xfId="308"/>
    <cellStyle name="Accent3 - 20% 2 2 2" xfId="1126"/>
    <cellStyle name="Accent3 - 20% 2 2 2 2" xfId="1128"/>
    <cellStyle name="Accent3 - 20% 2 3" xfId="1129"/>
    <cellStyle name="Accent3 - 20% 2 4" xfId="1130"/>
    <cellStyle name="Accent3 - 20% 3" xfId="1131"/>
    <cellStyle name="Accent3 - 20% 4" xfId="1133"/>
    <cellStyle name="Accent3 - 20% 5" xfId="1135"/>
    <cellStyle name="Accent3 - 20% 6" xfId="1138"/>
    <cellStyle name="Accent3 - 20% 7" xfId="1141"/>
    <cellStyle name="Accent3 - 20% 8" xfId="204"/>
    <cellStyle name="Accent3 - 20% 9" xfId="213"/>
    <cellStyle name="Accent3 - 40%" xfId="1143"/>
    <cellStyle name="Accent3 - 40% 2" xfId="1146"/>
    <cellStyle name="Accent3 - 40% 2 2" xfId="1148"/>
    <cellStyle name="Accent3 - 40% 2 2 2" xfId="1151"/>
    <cellStyle name="Accent3 - 40% 2 2 2 2" xfId="1153"/>
    <cellStyle name="Accent3 - 40% 2 3" xfId="1154"/>
    <cellStyle name="Accent3 - 40% 2 4" xfId="1157"/>
    <cellStyle name="Accent3 - 40% 3" xfId="1159"/>
    <cellStyle name="Accent3 - 40% 3 4" xfId="1161"/>
    <cellStyle name="Accent3 - 40% 4" xfId="1162"/>
    <cellStyle name="Accent3 - 40% 5" xfId="1164"/>
    <cellStyle name="Accent3 - 40% 6" xfId="1165"/>
    <cellStyle name="Accent3 - 40% 7" xfId="1167"/>
    <cellStyle name="Accent3 - 40% 8" xfId="1169"/>
    <cellStyle name="Accent3 - 40% 9" xfId="1171"/>
    <cellStyle name="Accent3 - 60%" xfId="1173"/>
    <cellStyle name="Accent3 - 60% 2" xfId="1174"/>
    <cellStyle name="Accent3 - 60% 2 2" xfId="1175"/>
    <cellStyle name="Accent3 - 60% 2 2 2" xfId="1176"/>
    <cellStyle name="Accent3 - 60% 2 2 2 2" xfId="1177"/>
    <cellStyle name="Accent3 - 60% 2 3" xfId="1179"/>
    <cellStyle name="Accent3 - 60% 2 4" xfId="1180"/>
    <cellStyle name="Accent3 - 60% 3" xfId="1183"/>
    <cellStyle name="Accent3 - 60% 4" xfId="1184"/>
    <cellStyle name="Accent3 - 60% 5" xfId="1185"/>
    <cellStyle name="Accent3 - 60% 6" xfId="1186"/>
    <cellStyle name="Accent3 - 60% 7" xfId="1187"/>
    <cellStyle name="Accent3 - 60% 8" xfId="1188"/>
    <cellStyle name="Accent3 - 60% 9" xfId="1189"/>
    <cellStyle name="Accent3 2" xfId="1191"/>
    <cellStyle name="Accent3 2 2" xfId="1193"/>
    <cellStyle name="Accent3 2 2 2" xfId="1194"/>
    <cellStyle name="Accent3 2 2 2 2" xfId="1195"/>
    <cellStyle name="Accent3 2 3" xfId="1197"/>
    <cellStyle name="Accent3 2 4" xfId="1198"/>
    <cellStyle name="Accent3 3" xfId="1199"/>
    <cellStyle name="Accent3 4" xfId="1009"/>
    <cellStyle name="Accent3 5" xfId="1200"/>
    <cellStyle name="Accent3 6" xfId="1201"/>
    <cellStyle name="Accent3 7" xfId="1203"/>
    <cellStyle name="Accent3 8" xfId="1206"/>
    <cellStyle name="Accent3 9" xfId="1207"/>
    <cellStyle name="Accent3_Book1" xfId="546"/>
    <cellStyle name="Accent4" xfId="1208"/>
    <cellStyle name="Accent4 - 20%" xfId="1210"/>
    <cellStyle name="Accent4 - 20% 2" xfId="1211"/>
    <cellStyle name="Accent4 - 20% 2 2" xfId="1212"/>
    <cellStyle name="Accent4 - 20% 2 2 2" xfId="1214"/>
    <cellStyle name="Accent4 - 20% 2 2 2 2" xfId="1216"/>
    <cellStyle name="Accent4 - 20% 2 3" xfId="1217"/>
    <cellStyle name="Accent4 - 20% 2 4" xfId="1218"/>
    <cellStyle name="Accent4 - 20% 3" xfId="1219"/>
    <cellStyle name="Accent4 - 20% 4" xfId="1220"/>
    <cellStyle name="Accent4 - 20% 5" xfId="1221"/>
    <cellStyle name="Accent4 - 20% 6" xfId="1222"/>
    <cellStyle name="Accent4 - 20% 7" xfId="1223"/>
    <cellStyle name="Accent4 - 20% 8" xfId="495"/>
    <cellStyle name="Accent4 - 20% 9" xfId="1225"/>
    <cellStyle name="Accent4 - 40%" xfId="1226"/>
    <cellStyle name="Accent4 - 40% 2" xfId="926"/>
    <cellStyle name="Accent4 - 40% 2 2" xfId="1227"/>
    <cellStyle name="Accent4 - 40% 2 2 2" xfId="1229"/>
    <cellStyle name="Accent4 - 40% 2 2 2 2" xfId="1230"/>
    <cellStyle name="Accent4 - 40% 2 3" xfId="1231"/>
    <cellStyle name="Accent4 - 40% 2 4" xfId="1233"/>
    <cellStyle name="Accent4 - 40% 3" xfId="1235"/>
    <cellStyle name="Accent4 - 40% 4" xfId="1236"/>
    <cellStyle name="Accent4 - 40% 5" xfId="1238"/>
    <cellStyle name="Accent4 - 40% 6" xfId="1240"/>
    <cellStyle name="Accent4 - 40% 7" xfId="1242"/>
    <cellStyle name="Accent4 - 40% 8" xfId="1245"/>
    <cellStyle name="Accent4 - 40% 9" xfId="1247"/>
    <cellStyle name="Accent4 - 60%" xfId="1249"/>
    <cellStyle name="Accent4 - 60% 2" xfId="1251"/>
    <cellStyle name="Accent4 - 60% 2 2" xfId="1252"/>
    <cellStyle name="Accent4 - 60% 2 2 2" xfId="1255"/>
    <cellStyle name="Accent4 - 60% 2 2 2 2" xfId="1256"/>
    <cellStyle name="Accent4 - 60% 2 3" xfId="141"/>
    <cellStyle name="Accent4 - 60% 2 4" xfId="1257"/>
    <cellStyle name="Accent4 - 60% 3" xfId="1259"/>
    <cellStyle name="Accent4 - 60% 4" xfId="1261"/>
    <cellStyle name="Accent4 - 60% 5" xfId="1263"/>
    <cellStyle name="Accent4 - 60% 6" xfId="1265"/>
    <cellStyle name="Accent4 - 60% 7" xfId="1266"/>
    <cellStyle name="Accent4 - 60% 8" xfId="1267"/>
    <cellStyle name="Accent4 - 60% 9" xfId="1268"/>
    <cellStyle name="Accent4 2" xfId="1269"/>
    <cellStyle name="Accent4 2 2" xfId="37"/>
    <cellStyle name="Accent4 2 2 2" xfId="865"/>
    <cellStyle name="Accent4 2 2 2 2" xfId="868"/>
    <cellStyle name="Accent4 2 3" xfId="27"/>
    <cellStyle name="Accent4 2 4" xfId="12"/>
    <cellStyle name="Accent4 3" xfId="1270"/>
    <cellStyle name="Accent4 4" xfId="1271"/>
    <cellStyle name="Accent4 5" xfId="1272"/>
    <cellStyle name="Accent4 6" xfId="1274"/>
    <cellStyle name="Accent4 7" xfId="1277"/>
    <cellStyle name="Accent4 8" xfId="673"/>
    <cellStyle name="Accent4 9" xfId="1280"/>
    <cellStyle name="Accent4_Book1" xfId="1283"/>
    <cellStyle name="Accent5" xfId="183"/>
    <cellStyle name="Accent5 - 20%" xfId="1285"/>
    <cellStyle name="Accent5 - 20% 2" xfId="1286"/>
    <cellStyle name="Accent5 - 20% 2 2" xfId="1287"/>
    <cellStyle name="Accent5 - 20% 2 2 2" xfId="1081"/>
    <cellStyle name="Accent5 - 20% 2 2 2 2" xfId="1288"/>
    <cellStyle name="Accent5 - 20% 2 3" xfId="1290"/>
    <cellStyle name="Accent5 - 20% 2 4" xfId="1292"/>
    <cellStyle name="Accent5 - 20% 3" xfId="1294"/>
    <cellStyle name="Accent5 - 20% 4" xfId="1296"/>
    <cellStyle name="Accent5 - 20% 5" xfId="1298"/>
    <cellStyle name="Accent5 - 20% 6" xfId="1299"/>
    <cellStyle name="Accent5 - 20% 7" xfId="1300"/>
    <cellStyle name="Accent5 - 20% 8" xfId="746"/>
    <cellStyle name="Accent5 - 20% 9" xfId="1301"/>
    <cellStyle name="Accent5 - 40%" xfId="1302"/>
    <cellStyle name="Accent5 - 40% 2" xfId="1303"/>
    <cellStyle name="Accent5 - 40% 2 2" xfId="1304"/>
    <cellStyle name="Accent5 - 40% 2 2 2" xfId="1243"/>
    <cellStyle name="Accent5 - 40% 2 2 2 2" xfId="1305"/>
    <cellStyle name="Accent5 - 40% 2 3" xfId="1306"/>
    <cellStyle name="Accent5 - 40% 2 4" xfId="1307"/>
    <cellStyle name="Accent5 - 40% 3" xfId="1308"/>
    <cellStyle name="Accent5 - 40% 4" xfId="1309"/>
    <cellStyle name="Accent5 - 40% 5" xfId="1311"/>
    <cellStyle name="Accent5 - 40% 6" xfId="1312"/>
    <cellStyle name="Accent5 - 40% 7" xfId="1313"/>
    <cellStyle name="Accent5 - 40% 8" xfId="1314"/>
    <cellStyle name="Accent5 - 40% 9" xfId="1315"/>
    <cellStyle name="Accent5 - 60%" xfId="1318"/>
    <cellStyle name="Accent5 - 60% 2" xfId="1319"/>
    <cellStyle name="Accent5 - 60% 2 2" xfId="1320"/>
    <cellStyle name="Accent5 - 60% 2 2 2" xfId="1321"/>
    <cellStyle name="Accent5 - 60% 2 2 2 2" xfId="1323"/>
    <cellStyle name="Accent5 - 60% 2 3" xfId="14"/>
    <cellStyle name="Accent5 - 60% 2 4" xfId="40"/>
    <cellStyle name="Accent5 - 60% 3" xfId="1325"/>
    <cellStyle name="Accent5 - 60% 4" xfId="974"/>
    <cellStyle name="Accent5 - 60% 5" xfId="980"/>
    <cellStyle name="Accent5 - 60% 6" xfId="982"/>
    <cellStyle name="Accent5 - 60% 7" xfId="1326"/>
    <cellStyle name="Accent5 - 60% 8" xfId="1149"/>
    <cellStyle name="Accent5 - 60% 9" xfId="1155"/>
    <cellStyle name="Accent5 2" xfId="118"/>
    <cellStyle name="Accent5 2 2" xfId="112"/>
    <cellStyle name="Accent5 2 2 2" xfId="1327"/>
    <cellStyle name="Accent5 2 2 2 2" xfId="1328"/>
    <cellStyle name="Accent5 2 3" xfId="1331"/>
    <cellStyle name="Accent5 2 4" xfId="1332"/>
    <cellStyle name="Accent5 3" xfId="1333"/>
    <cellStyle name="Accent5 4" xfId="1334"/>
    <cellStyle name="Accent5 5" xfId="1335"/>
    <cellStyle name="Accent5 6" xfId="1337"/>
    <cellStyle name="Accent5 7" xfId="1339"/>
    <cellStyle name="Accent5 8" xfId="1341"/>
    <cellStyle name="Accent5 9" xfId="1343"/>
    <cellStyle name="Accent5_Book1" xfId="1345"/>
    <cellStyle name="Accent6" xfId="187"/>
    <cellStyle name="Accent6 - 20%" xfId="1346"/>
    <cellStyle name="Accent6 - 20% 2" xfId="962"/>
    <cellStyle name="Accent6 - 20% 2 2" xfId="1347"/>
    <cellStyle name="Accent6 - 20% 2 2 2" xfId="1348"/>
    <cellStyle name="Accent6 - 20% 2 2 2 2" xfId="224"/>
    <cellStyle name="Accent6 - 20% 2 3" xfId="1349"/>
    <cellStyle name="Accent6 - 20% 2 4" xfId="1350"/>
    <cellStyle name="Accent6 - 20% 3" xfId="742"/>
    <cellStyle name="Accent6 - 20% 4" xfId="748"/>
    <cellStyle name="Accent6 - 20% 5" xfId="752"/>
    <cellStyle name="Accent6 - 20% 6" xfId="1351"/>
    <cellStyle name="Accent6 - 20% 7" xfId="1144"/>
    <cellStyle name="Accent6 - 20% 8" xfId="1352"/>
    <cellStyle name="Accent6 - 20% 9" xfId="1354"/>
    <cellStyle name="Accent6 - 40%" xfId="1356"/>
    <cellStyle name="Accent6 - 40% 2" xfId="1358"/>
    <cellStyle name="Accent6 - 40% 2 2" xfId="1360"/>
    <cellStyle name="Accent6 - 40% 2 2 2" xfId="1361"/>
    <cellStyle name="Accent6 - 40% 2 2 2 2" xfId="1362"/>
    <cellStyle name="Accent6 - 40% 2 3" xfId="1363"/>
    <cellStyle name="Accent6 - 40% 2 4" xfId="1365"/>
    <cellStyle name="Accent6 - 40% 3" xfId="1366"/>
    <cellStyle name="Accent6 - 40% 4" xfId="1368"/>
    <cellStyle name="Accent6 - 40% 5" xfId="1369"/>
    <cellStyle name="Accent6 - 40% 6" xfId="1370"/>
    <cellStyle name="Accent6 - 40% 7" xfId="1322"/>
    <cellStyle name="Accent6 - 40% 8" xfId="1371"/>
    <cellStyle name="Accent6 - 40% 9" xfId="1372"/>
    <cellStyle name="Accent6 - 60%" xfId="1373"/>
    <cellStyle name="Accent6 - 60% 2" xfId="1374"/>
    <cellStyle name="Accent6 - 60% 2 2" xfId="1375"/>
    <cellStyle name="Accent6 - 60% 2 2 2" xfId="1377"/>
    <cellStyle name="Accent6 - 60% 2 2 2 2" xfId="1378"/>
    <cellStyle name="Accent6 - 60% 2 3" xfId="1380"/>
    <cellStyle name="Accent6 - 60% 2 4" xfId="24"/>
    <cellStyle name="Accent6 - 60% 3" xfId="1382"/>
    <cellStyle name="Accent6 - 60% 4" xfId="1383"/>
    <cellStyle name="Accent6 - 60% 5" xfId="1385"/>
    <cellStyle name="Accent6 - 60% 6" xfId="1386"/>
    <cellStyle name="Accent6 - 60% 7" xfId="978"/>
    <cellStyle name="Accent6 - 60% 8" xfId="1387"/>
    <cellStyle name="Accent6 - 60% 9" xfId="1388"/>
    <cellStyle name="Accent6 2" xfId="1389"/>
    <cellStyle name="Accent6 2 2" xfId="1390"/>
    <cellStyle name="Accent6 2 2 2" xfId="1392"/>
    <cellStyle name="Accent6 2 2 2 2" xfId="1393"/>
    <cellStyle name="Accent6 2 3" xfId="1394"/>
    <cellStyle name="Accent6 2 4" xfId="1213"/>
    <cellStyle name="Accent6 3" xfId="1395"/>
    <cellStyle name="Accent6 4" xfId="1396"/>
    <cellStyle name="Accent6 5" xfId="1398"/>
    <cellStyle name="Accent6 6" xfId="1400"/>
    <cellStyle name="Accent6 7" xfId="1402"/>
    <cellStyle name="Accent6 8" xfId="1403"/>
    <cellStyle name="Accent6 9" xfId="1404"/>
    <cellStyle name="Accent6_Book1" xfId="1405"/>
    <cellStyle name="args.style" xfId="1406"/>
    <cellStyle name="args.style 2" xfId="1407"/>
    <cellStyle name="args.style 2 2" xfId="1408"/>
    <cellStyle name="args.style 2 2 2" xfId="1409"/>
    <cellStyle name="args.style 2 2 3" xfId="1412"/>
    <cellStyle name="args.style 2 3" xfId="1413"/>
    <cellStyle name="args.style 2 4" xfId="1414"/>
    <cellStyle name="args.style 3" xfId="587"/>
    <cellStyle name="args.style 4" xfId="720"/>
    <cellStyle name="ColLevel_0" xfId="526"/>
    <cellStyle name="Comma [0]_!!!GO" xfId="1415"/>
    <cellStyle name="comma zerodec" xfId="1417"/>
    <cellStyle name="comma zerodec 2" xfId="1419"/>
    <cellStyle name="comma zerodec 2 2" xfId="1420"/>
    <cellStyle name="comma zerodec 2 2 2" xfId="1422"/>
    <cellStyle name="comma zerodec 2 2 2 2" xfId="1423"/>
    <cellStyle name="comma zerodec 2 3" xfId="1424"/>
    <cellStyle name="comma zerodec 2 4" xfId="1425"/>
    <cellStyle name="comma zerodec 3" xfId="1426"/>
    <cellStyle name="comma zerodec 4" xfId="781"/>
    <cellStyle name="Comma_!!!GO" xfId="1427"/>
    <cellStyle name="Currency [0]_!!!GO" xfId="1024"/>
    <cellStyle name="Currency_!!!GO" xfId="1428"/>
    <cellStyle name="Currency1" xfId="1429"/>
    <cellStyle name="Currency1 2" xfId="1430"/>
    <cellStyle name="Currency1 2 2" xfId="132"/>
    <cellStyle name="Currency1 2 2 2" xfId="83"/>
    <cellStyle name="Currency1 2 2 2 2" xfId="377"/>
    <cellStyle name="Currency1 2 3" xfId="1431"/>
    <cellStyle name="Currency1 2 4" xfId="1432"/>
    <cellStyle name="Currency1 3" xfId="1433"/>
    <cellStyle name="Currency1 4" xfId="1434"/>
    <cellStyle name="Date" xfId="1436"/>
    <cellStyle name="Date 2" xfId="1437"/>
    <cellStyle name="Date 2 2" xfId="1438"/>
    <cellStyle name="Date 2 2 2" xfId="1440"/>
    <cellStyle name="Date 2 2 2 2" xfId="1443"/>
    <cellStyle name="Date 2 3" xfId="1445"/>
    <cellStyle name="Date 2 4" xfId="1446"/>
    <cellStyle name="Date 3" xfId="1022"/>
    <cellStyle name="Date 4" xfId="1031"/>
    <cellStyle name="Dollar (zero dec)" xfId="1447"/>
    <cellStyle name="Dollar (zero dec) 2" xfId="1450"/>
    <cellStyle name="Dollar (zero dec) 2 2" xfId="60"/>
    <cellStyle name="Dollar (zero dec) 2 2 2" xfId="1451"/>
    <cellStyle name="Dollar (zero dec) 2 2 2 2" xfId="1453"/>
    <cellStyle name="Dollar (zero dec) 2 3" xfId="682"/>
    <cellStyle name="Dollar (zero dec) 2 4" xfId="688"/>
    <cellStyle name="Dollar (zero dec) 3" xfId="1457"/>
    <cellStyle name="Dollar (zero dec) 4" xfId="1458"/>
    <cellStyle name="Grey" xfId="1459"/>
    <cellStyle name="Grey 2" xfId="1460"/>
    <cellStyle name="Grey 2 2" xfId="1461"/>
    <cellStyle name="Grey 2 2 2" xfId="1462"/>
    <cellStyle name="Grey 2 2 2 2" xfId="1463"/>
    <cellStyle name="Grey 2 3" xfId="1464"/>
    <cellStyle name="Grey 2 4" xfId="1467"/>
    <cellStyle name="Grey 3" xfId="1469"/>
    <cellStyle name="Grey 4" xfId="1471"/>
    <cellStyle name="Header1" xfId="1472"/>
    <cellStyle name="Header1 2" xfId="1475"/>
    <cellStyle name="Header1 2 2" xfId="1477"/>
    <cellStyle name="Header1 2 2 2" xfId="1480"/>
    <cellStyle name="Header1 2 2 2 2" xfId="1481"/>
    <cellStyle name="Header1 2 3" xfId="1482"/>
    <cellStyle name="Header1 3" xfId="1484"/>
    <cellStyle name="Header1 4" xfId="1485"/>
    <cellStyle name="Header2" xfId="1486"/>
    <cellStyle name="Header2 2" xfId="1489"/>
    <cellStyle name="Header2 2 2" xfId="1490"/>
    <cellStyle name="Header2 2 2 2" xfId="1492"/>
    <cellStyle name="Header2 2 2 2 2" xfId="965"/>
    <cellStyle name="Header2 2 3" xfId="1494"/>
    <cellStyle name="Header2 3" xfId="1496"/>
    <cellStyle name="Header2 4" xfId="1497"/>
    <cellStyle name="Input [yellow]" xfId="1498"/>
    <cellStyle name="Input [yellow] 2" xfId="1500"/>
    <cellStyle name="Input [yellow] 2 2" xfId="1502"/>
    <cellStyle name="Input [yellow] 2 2 2" xfId="1504"/>
    <cellStyle name="Input [yellow] 2 2 2 2" xfId="1505"/>
    <cellStyle name="Input [yellow] 2 3" xfId="1506"/>
    <cellStyle name="Input [yellow] 2 4" xfId="541"/>
    <cellStyle name="Input [yellow] 3" xfId="1508"/>
    <cellStyle name="Input [yellow] 4" xfId="1510"/>
    <cellStyle name="Input Cells" xfId="1512"/>
    <cellStyle name="Input Cells 2" xfId="814"/>
    <cellStyle name="Input Cells 2 2" xfId="1513"/>
    <cellStyle name="Input Cells 2 2 2" xfId="690"/>
    <cellStyle name="Input Cells 2 2 2 2" xfId="1514"/>
    <cellStyle name="Input Cells 2 3" xfId="1515"/>
    <cellStyle name="Input Cells 2 4" xfId="1516"/>
    <cellStyle name="Input Cells 3" xfId="706"/>
    <cellStyle name="Input Cells 4" xfId="283"/>
    <cellStyle name="Linked Cells" xfId="1517"/>
    <cellStyle name="Linked Cells 2" xfId="1156"/>
    <cellStyle name="Linked Cells 2 2" xfId="1518"/>
    <cellStyle name="Linked Cells 2 2 2" xfId="1435"/>
    <cellStyle name="Linked Cells 2 2 2 2" xfId="568"/>
    <cellStyle name="Linked Cells 2 3" xfId="1519"/>
    <cellStyle name="Linked Cells 2 4" xfId="1521"/>
    <cellStyle name="Linked Cells 3" xfId="1158"/>
    <cellStyle name="Linked Cells 4" xfId="1523"/>
    <cellStyle name="Millares [0]_96 Risk" xfId="1524"/>
    <cellStyle name="Millares_96 Risk" xfId="1465"/>
    <cellStyle name="Milliers [0]_!!!GO" xfId="1526"/>
    <cellStyle name="Milliers_!!!GO" xfId="1528"/>
    <cellStyle name="Moneda [0]_96 Risk" xfId="1529"/>
    <cellStyle name="Moneda_96 Risk" xfId="1531"/>
    <cellStyle name="Mon閠aire [0]_!!!GO" xfId="812"/>
    <cellStyle name="Mon閠aire_!!!GO" xfId="1534"/>
    <cellStyle name="New Times Roman" xfId="1537"/>
    <cellStyle name="New Times Roman 2" xfId="1145"/>
    <cellStyle name="New Times Roman 2 2" xfId="1147"/>
    <cellStyle name="New Times Roman 2 2 2" xfId="1150"/>
    <cellStyle name="New Times Roman 2 2 2 2" xfId="1152"/>
    <cellStyle name="New Times Roman 2 3" xfId="1160"/>
    <cellStyle name="New Times Roman 2 4" xfId="1163"/>
    <cellStyle name="New Times Roman 3" xfId="1353"/>
    <cellStyle name="New Times Roman 4" xfId="1355"/>
    <cellStyle name="no dec" xfId="1538"/>
    <cellStyle name="no dec 2" xfId="1539"/>
    <cellStyle name="no dec 2 2" xfId="1541"/>
    <cellStyle name="no dec 2 2 2" xfId="1543"/>
    <cellStyle name="no dec 2 2 2 2" xfId="1367"/>
    <cellStyle name="no dec 2 3" xfId="1545"/>
    <cellStyle name="no dec 2 4" xfId="1546"/>
    <cellStyle name="no dec 3" xfId="1548"/>
    <cellStyle name="no dec 4" xfId="1549"/>
    <cellStyle name="Normal - Style1" xfId="1550"/>
    <cellStyle name="Normal - Style1 2" xfId="1551"/>
    <cellStyle name="Normal - Style1 2 2" xfId="1552"/>
    <cellStyle name="Normal - Style1 2 2 2" xfId="1553"/>
    <cellStyle name="Normal - Style1 2 2 2 2" xfId="1555"/>
    <cellStyle name="Normal - Style1 2 3" xfId="1556"/>
    <cellStyle name="Normal - Style1 2 4" xfId="1557"/>
    <cellStyle name="Normal - Style1 3" xfId="1558"/>
    <cellStyle name="Normal - Style1 4" xfId="1560"/>
    <cellStyle name="Normal_!!!GO" xfId="1561"/>
    <cellStyle name="per.style" xfId="1316"/>
    <cellStyle name="per.style 2" xfId="1562"/>
    <cellStyle name="per.style 2 2" xfId="1564"/>
    <cellStyle name="per.style 2 2 2" xfId="632"/>
    <cellStyle name="per.style 2 2 2 2" xfId="1470"/>
    <cellStyle name="per.style 2 3" xfId="1566"/>
    <cellStyle name="per.style 2 4" xfId="1568"/>
    <cellStyle name="per.style 3" xfId="1570"/>
    <cellStyle name="per.style 4" xfId="1572"/>
    <cellStyle name="Percent [2]" xfId="1575"/>
    <cellStyle name="Percent [2] 10" xfId="1576"/>
    <cellStyle name="Percent [2] 2" xfId="1577"/>
    <cellStyle name="Percent [2] 2 2" xfId="1578"/>
    <cellStyle name="Percent [2] 2 2 2" xfId="1579"/>
    <cellStyle name="Percent [2] 2 2 2 2" xfId="1581"/>
    <cellStyle name="Percent [2] 2 3" xfId="1582"/>
    <cellStyle name="Percent [2] 2 4" xfId="1583"/>
    <cellStyle name="Percent [2] 3" xfId="1584"/>
    <cellStyle name="Percent [2] 4" xfId="1585"/>
    <cellStyle name="Percent [2] 5" xfId="1586"/>
    <cellStyle name="Percent [2] 6" xfId="1580"/>
    <cellStyle name="Percent [2] 7" xfId="1587"/>
    <cellStyle name="Percent [2] 8" xfId="1589"/>
    <cellStyle name="Percent [2] 9" xfId="1591"/>
    <cellStyle name="Percent_!!!GO" xfId="1592"/>
    <cellStyle name="Pourcentage_pldt" xfId="1593"/>
    <cellStyle name="PSChar" xfId="1594"/>
    <cellStyle name="PSChar 10" xfId="897"/>
    <cellStyle name="PSChar 2" xfId="1595"/>
    <cellStyle name="PSChar 2 2" xfId="1596"/>
    <cellStyle name="PSChar 2 2 2" xfId="1597"/>
    <cellStyle name="PSChar 2 2 2 2" xfId="1600"/>
    <cellStyle name="PSChar 2 3" xfId="1602"/>
    <cellStyle name="PSChar 2 4" xfId="1603"/>
    <cellStyle name="PSChar 3" xfId="1604"/>
    <cellStyle name="PSChar 4" xfId="1606"/>
    <cellStyle name="PSChar 5" xfId="1607"/>
    <cellStyle name="PSChar 6" xfId="1608"/>
    <cellStyle name="PSChar 7" xfId="1609"/>
    <cellStyle name="PSChar 8" xfId="1610"/>
    <cellStyle name="PSChar 9" xfId="1611"/>
    <cellStyle name="PSDate" xfId="1612"/>
    <cellStyle name="PSDate 10" xfId="1614"/>
    <cellStyle name="PSDate 2" xfId="1617"/>
    <cellStyle name="PSDate 2 2" xfId="69"/>
    <cellStyle name="PSDate 2 2 2" xfId="624"/>
    <cellStyle name="PSDate 2 2 2 2" xfId="782"/>
    <cellStyle name="PSDate 2 3" xfId="10"/>
    <cellStyle name="PSDate 2 4" xfId="75"/>
    <cellStyle name="PSDate 3" xfId="1618"/>
    <cellStyle name="PSDate 4" xfId="98"/>
    <cellStyle name="PSDate 5" xfId="100"/>
    <cellStyle name="PSDate 6" xfId="91"/>
    <cellStyle name="PSDate 7" xfId="1619"/>
    <cellStyle name="PSDate 8" xfId="1620"/>
    <cellStyle name="PSDate 9" xfId="1621"/>
    <cellStyle name="PSDec" xfId="279"/>
    <cellStyle name="PSDec 10" xfId="1622"/>
    <cellStyle name="PSDec 2" xfId="287"/>
    <cellStyle name="PSDec 2 2" xfId="291"/>
    <cellStyle name="PSDec 2 2 2" xfId="1623"/>
    <cellStyle name="PSDec 2 2 2 2" xfId="1625"/>
    <cellStyle name="PSDec 2 3" xfId="1628"/>
    <cellStyle name="PSDec 2 4" xfId="1630"/>
    <cellStyle name="PSDec 3" xfId="1632"/>
    <cellStyle name="PSDec 4" xfId="1634"/>
    <cellStyle name="PSDec 5" xfId="1636"/>
    <cellStyle name="PSDec 6" xfId="1638"/>
    <cellStyle name="PSDec 7" xfId="1640"/>
    <cellStyle name="PSDec 8" xfId="1643"/>
    <cellStyle name="PSDec 9" xfId="1647"/>
    <cellStyle name="PSHeading" xfId="1650"/>
    <cellStyle name="PSHeading 2" xfId="1652"/>
    <cellStyle name="PSHeading 2 2" xfId="1086"/>
    <cellStyle name="PSHeading 2 2 2" xfId="1653"/>
    <cellStyle name="PSHeading 2 2 2 2" xfId="1654"/>
    <cellStyle name="PSHeading 2 3" xfId="1655"/>
    <cellStyle name="PSHeading 2 4" xfId="1656"/>
    <cellStyle name="PSHeading 3" xfId="1657"/>
    <cellStyle name="PSHeading 4" xfId="1658"/>
    <cellStyle name="PSInt" xfId="1660"/>
    <cellStyle name="PSInt 10" xfId="1662"/>
    <cellStyle name="PSInt 2" xfId="1663"/>
    <cellStyle name="PSInt 2 2" xfId="1664"/>
    <cellStyle name="PSInt 2 2 2" xfId="1665"/>
    <cellStyle name="PSInt 2 2 2 2" xfId="1666"/>
    <cellStyle name="PSInt 2 3" xfId="1668"/>
    <cellStyle name="PSInt 2 4" xfId="1670"/>
    <cellStyle name="PSInt 3" xfId="1671"/>
    <cellStyle name="PSInt 4" xfId="1673"/>
    <cellStyle name="PSInt 5" xfId="1674"/>
    <cellStyle name="PSInt 6" xfId="1675"/>
    <cellStyle name="PSInt 7" xfId="560"/>
    <cellStyle name="PSInt 8" xfId="569"/>
    <cellStyle name="PSInt 9" xfId="571"/>
    <cellStyle name="PSSpacer" xfId="1260"/>
    <cellStyle name="PSSpacer 10" xfId="1676"/>
    <cellStyle name="PSSpacer 2" xfId="1677"/>
    <cellStyle name="PSSpacer 2 2" xfId="1284"/>
    <cellStyle name="PSSpacer 2 2 2" xfId="1678"/>
    <cellStyle name="PSSpacer 2 2 2 2" xfId="1679"/>
    <cellStyle name="PSSpacer 2 3" xfId="1661"/>
    <cellStyle name="PSSpacer 2 4" xfId="1680"/>
    <cellStyle name="PSSpacer 3" xfId="1681"/>
    <cellStyle name="PSSpacer 4" xfId="1682"/>
    <cellStyle name="PSSpacer 5" xfId="1683"/>
    <cellStyle name="PSSpacer 6" xfId="391"/>
    <cellStyle name="PSSpacer 7" xfId="1684"/>
    <cellStyle name="PSSpacer 8" xfId="1527"/>
    <cellStyle name="PSSpacer 9" xfId="1685"/>
    <cellStyle name="RowLevel_0" xfId="1686"/>
    <cellStyle name="sstot" xfId="1688"/>
    <cellStyle name="sstot 2" xfId="1690"/>
    <cellStyle name="sstot 2 2" xfId="1691"/>
    <cellStyle name="sstot 2 2 2" xfId="87"/>
    <cellStyle name="sstot 2 2 3" xfId="158"/>
    <cellStyle name="sstot 2 3" xfId="1692"/>
    <cellStyle name="sstot 2 4" xfId="1693"/>
    <cellStyle name="sstot 3" xfId="1694"/>
    <cellStyle name="sstot 4" xfId="1695"/>
    <cellStyle name="Standard_AREAS" xfId="385"/>
    <cellStyle name="t" xfId="1605"/>
    <cellStyle name="t 2" xfId="1696"/>
    <cellStyle name="t 2 2" xfId="1697"/>
    <cellStyle name="t 2 2 2" xfId="1698"/>
    <cellStyle name="t 2 2 3" xfId="1699"/>
    <cellStyle name="t 2 3" xfId="1700"/>
    <cellStyle name="t 2 4" xfId="1357"/>
    <cellStyle name="t 3" xfId="1701"/>
    <cellStyle name="t 4" xfId="1702"/>
    <cellStyle name="t_HVAC Equipment (3)" xfId="1703"/>
    <cellStyle name="t_HVAC Equipment (3) 2" xfId="1181"/>
    <cellStyle name="t_HVAC Equipment (3) 2 2" xfId="1704"/>
    <cellStyle name="t_HVAC Equipment (3) 2 2 2" xfId="1139"/>
    <cellStyle name="t_HVAC Equipment (3) 2 2 3" xfId="1142"/>
    <cellStyle name="t_HVAC Equipment (3) 2 3" xfId="1705"/>
    <cellStyle name="t_HVAC Equipment (3) 2 4" xfId="1706"/>
    <cellStyle name="t_HVAC Equipment (3) 3" xfId="1708"/>
    <cellStyle name="t_HVAC Equipment (3) 4" xfId="1709"/>
    <cellStyle name="t_HVAC Equipment (3)_Sheet1" xfId="1710"/>
    <cellStyle name="t_HVAC Equipment (3)_Sheet1 2" xfId="1711"/>
    <cellStyle name="t_HVAC Equipment (3)_Sheet1 2 2" xfId="779"/>
    <cellStyle name="t_HVAC Equipment (3)_Sheet1 2 2 2" xfId="1712"/>
    <cellStyle name="t_HVAC Equipment (3)_Sheet1 2 2 3" xfId="1713"/>
    <cellStyle name="t_HVAC Equipment (3)_Sheet1 2 3" xfId="180"/>
    <cellStyle name="t_HVAC Equipment (3)_Sheet1 2 4" xfId="20"/>
    <cellStyle name="t_HVAC Equipment (3)_Sheet1 3" xfId="1714"/>
    <cellStyle name="t_HVAC Equipment (3)_Sheet1 4" xfId="1716"/>
    <cellStyle name="t_HVAC Equipment (3)_Sheet1_12月份体育中心分校收入说明表2012年" xfId="215"/>
    <cellStyle name="t_HVAC Equipment (3)_Sheet1_Book1" xfId="1717"/>
    <cellStyle name="t_HVAC Equipment (3)_Sheet1_Book1 2" xfId="1719"/>
    <cellStyle name="t_HVAC Equipment (3)_Sheet1_Book1 2 2" xfId="1720"/>
    <cellStyle name="t_HVAC Equipment (3)_Sheet1_Book1 2 2 2" xfId="1721"/>
    <cellStyle name="t_HVAC Equipment (3)_Sheet1_Book1 2 2 3" xfId="1722"/>
    <cellStyle name="t_HVAC Equipment (3)_Sheet1_Book1 2 3" xfId="1723"/>
    <cellStyle name="t_HVAC Equipment (3)_Sheet1_Book1 2 4" xfId="1724"/>
    <cellStyle name="t_HVAC Equipment (3)_Sheet1_Book1 3" xfId="1525"/>
    <cellStyle name="t_HVAC Equipment (3)_Sheet1_Book1 4" xfId="1726"/>
    <cellStyle name="t_HVAC Equipment (3)_Sheet1_Book1_1" xfId="1493"/>
    <cellStyle name="t_HVAC Equipment (3)_Sheet1_Book1_1 2" xfId="966"/>
    <cellStyle name="t_HVAC Equipment (3)_Sheet1_Book1_1 2 2" xfId="1727"/>
    <cellStyle name="t_HVAC Equipment (3)_Sheet1_Book1_1 2 2 2" xfId="370"/>
    <cellStyle name="t_HVAC Equipment (3)_Sheet1_Book1_1 2 2 3" xfId="373"/>
    <cellStyle name="t_HVAC Equipment (3)_Sheet1_Book1_1 2 3" xfId="932"/>
    <cellStyle name="t_HVAC Equipment (3)_Sheet1_Book1_1 2 4" xfId="1728"/>
    <cellStyle name="t_HVAC Equipment (3)_Sheet1_Book1_1 3" xfId="968"/>
    <cellStyle name="t_HVAC Equipment (3)_Sheet1_Book1_1 4" xfId="1729"/>
    <cellStyle name="t_HVAC Equipment (3)_Sheet1_招生明细" xfId="399"/>
    <cellStyle name="t_HVAC Equipment (3)_招生明细" xfId="1730"/>
    <cellStyle name="t_Sheet1" xfId="1731"/>
    <cellStyle name="t_Sheet1 2" xfId="1732"/>
    <cellStyle name="t_Sheet1 2 2" xfId="1734"/>
    <cellStyle name="t_Sheet1 2 2 2" xfId="1735"/>
    <cellStyle name="t_Sheet1 2 2 3" xfId="1736"/>
    <cellStyle name="t_Sheet1 2 3" xfId="1738"/>
    <cellStyle name="t_Sheet1 2 4" xfId="1739"/>
    <cellStyle name="t_Sheet1 3" xfId="1740"/>
    <cellStyle name="t_Sheet1 4" xfId="1741"/>
    <cellStyle name="t_Sheet1_12月份体育中心分校收入说明表2012年" xfId="1742"/>
    <cellStyle name="t_Sheet1_Book1" xfId="1743"/>
    <cellStyle name="t_Sheet1_Book1 2" xfId="908"/>
    <cellStyle name="t_Sheet1_Book1 2 2" xfId="1744"/>
    <cellStyle name="t_Sheet1_Book1 2 2 2" xfId="1588"/>
    <cellStyle name="t_Sheet1_Book1 2 2 3" xfId="1590"/>
    <cellStyle name="t_Sheet1_Book1 2 3" xfId="1745"/>
    <cellStyle name="t_Sheet1_Book1 2 4" xfId="409"/>
    <cellStyle name="t_Sheet1_Book1 3" xfId="910"/>
    <cellStyle name="t_Sheet1_Book1 4" xfId="912"/>
    <cellStyle name="t_Sheet1_Book1_1" xfId="1569"/>
    <cellStyle name="t_Sheet1_Book1_1 2" xfId="696"/>
    <cellStyle name="t_Sheet1_Book1_1 2 2" xfId="1746"/>
    <cellStyle name="t_Sheet1_Book1_1 2 2 2" xfId="1747"/>
    <cellStyle name="t_Sheet1_Book1_1 2 2 3" xfId="1749"/>
    <cellStyle name="t_Sheet1_Book1_1 2 3" xfId="1751"/>
    <cellStyle name="t_Sheet1_Book1_1 2 4" xfId="1752"/>
    <cellStyle name="t_Sheet1_Book1_1 3" xfId="700"/>
    <cellStyle name="t_Sheet1_Book1_1 4" xfId="703"/>
    <cellStyle name="t_Sheet1_招生明细" xfId="869"/>
    <cellStyle name="t_招生明细" xfId="1672"/>
    <cellStyle name="百分比 10" xfId="1753"/>
    <cellStyle name="百分比 11" xfId="1754"/>
    <cellStyle name="百分比 12" xfId="1755"/>
    <cellStyle name="百分比 13" xfId="1756"/>
    <cellStyle name="百分比 14" xfId="1757"/>
    <cellStyle name="百分比 15" xfId="1758"/>
    <cellStyle name="百分比 16" xfId="1760"/>
    <cellStyle name="百分比 17" xfId="1762"/>
    <cellStyle name="百分比 18" xfId="1764"/>
    <cellStyle name="百分比 19" xfId="1766"/>
    <cellStyle name="百分比 2" xfId="1768"/>
    <cellStyle name="百分比 20" xfId="1759"/>
    <cellStyle name="百分比 21" xfId="1761"/>
    <cellStyle name="百分比 22" xfId="1763"/>
    <cellStyle name="百分比 23" xfId="1765"/>
    <cellStyle name="百分比 24" xfId="1767"/>
    <cellStyle name="百分比 3" xfId="1769"/>
    <cellStyle name="百分比 4" xfId="1770"/>
    <cellStyle name="百分比 4 10" xfId="474"/>
    <cellStyle name="百分比 4 11" xfId="1771"/>
    <cellStyle name="百分比 4 12" xfId="1772"/>
    <cellStyle name="百分比 4 13" xfId="1773"/>
    <cellStyle name="百分比 4 14" xfId="1774"/>
    <cellStyle name="百分比 4 15" xfId="1775"/>
    <cellStyle name="百分比 4 16" xfId="1532"/>
    <cellStyle name="百分比 4 17" xfId="1777"/>
    <cellStyle name="百分比 4 18" xfId="1601"/>
    <cellStyle name="百分比 4 19" xfId="1779"/>
    <cellStyle name="百分比 4 2" xfId="1780"/>
    <cellStyle name="百分比 4 2 2" xfId="1275"/>
    <cellStyle name="百分比 4 2 2 2" xfId="1783"/>
    <cellStyle name="百分比 4 2 2 3" xfId="1784"/>
    <cellStyle name="百分比 4 2 3" xfId="1278"/>
    <cellStyle name="百分比 4 2 4" xfId="674"/>
    <cellStyle name="百分比 4 20" xfId="1776"/>
    <cellStyle name="百分比 4 21" xfId="1533"/>
    <cellStyle name="百分比 4 22" xfId="1778"/>
    <cellStyle name="百分比 4 3" xfId="1785"/>
    <cellStyle name="百分比 4 4" xfId="1788"/>
    <cellStyle name="百分比 4 5" xfId="1790"/>
    <cellStyle name="百分比 4 6" xfId="1792"/>
    <cellStyle name="百分比 4 7" xfId="1795"/>
    <cellStyle name="百分比 4 8" xfId="1798"/>
    <cellStyle name="百分比 4 9" xfId="1800"/>
    <cellStyle name="百分比 4_2014年4月城建分校教学部工资表（OK)" xfId="1802"/>
    <cellStyle name="百分比 5" xfId="1804"/>
    <cellStyle name="百分比 6" xfId="1805"/>
    <cellStyle name="百分比 6 10" xfId="1806"/>
    <cellStyle name="百分比 6 11" xfId="1807"/>
    <cellStyle name="百分比 6 12" xfId="1809"/>
    <cellStyle name="百分比 6 13" xfId="1810"/>
    <cellStyle name="百分比 6 14" xfId="1811"/>
    <cellStyle name="百分比 6 15" xfId="1812"/>
    <cellStyle name="百分比 6 16" xfId="1814"/>
    <cellStyle name="百分比 6 17" xfId="1615"/>
    <cellStyle name="百分比 6 18" xfId="1817"/>
    <cellStyle name="百分比 6 19" xfId="1818"/>
    <cellStyle name="百分比 6 2" xfId="1819"/>
    <cellStyle name="百分比 6 2 2" xfId="1820"/>
    <cellStyle name="百分比 6 2 2 2" xfId="1821"/>
    <cellStyle name="百分比 6 2 2 3" xfId="1822"/>
    <cellStyle name="百分比 6 2 3" xfId="1823"/>
    <cellStyle name="百分比 6 2 4" xfId="1824"/>
    <cellStyle name="百分比 6 20" xfId="1813"/>
    <cellStyle name="百分比 6 21" xfId="1815"/>
    <cellStyle name="百分比 6 22" xfId="1616"/>
    <cellStyle name="百分比 6 3" xfId="1416"/>
    <cellStyle name="百分比 6 4" xfId="1825"/>
    <cellStyle name="百分比 6 5" xfId="1826"/>
    <cellStyle name="百分比 6 6" xfId="1827"/>
    <cellStyle name="百分比 6 7" xfId="446"/>
    <cellStyle name="百分比 6 8" xfId="1830"/>
    <cellStyle name="百分比 6 9" xfId="1832"/>
    <cellStyle name="百分比 6_2014年4月城建分校教学部工资表（OK)" xfId="1834"/>
    <cellStyle name="百分比 7" xfId="1011"/>
    <cellStyle name="百分比 8" xfId="1835"/>
    <cellStyle name="百分比 9" xfId="1836"/>
    <cellStyle name="捠壿 [0.00]_Region Orders (2)" xfId="1250"/>
    <cellStyle name="捠壿_Region Orders (2)" xfId="1837"/>
    <cellStyle name="编号" xfId="1838"/>
    <cellStyle name="编号 2" xfId="1839"/>
    <cellStyle name="编号 2 2" xfId="1840"/>
    <cellStyle name="编号 2 2 2" xfId="1841"/>
    <cellStyle name="编号 2 2 2 2" xfId="1842"/>
    <cellStyle name="编号 2 3" xfId="1844"/>
    <cellStyle name="编号 2 4" xfId="1845"/>
    <cellStyle name="编号 3" xfId="1846"/>
    <cellStyle name="编号 4" xfId="1847"/>
    <cellStyle name="标题 1 2" xfId="1848"/>
    <cellStyle name="标题 1 2 2" xfId="1849"/>
    <cellStyle name="标题 1 2 2 2" xfId="1850"/>
    <cellStyle name="标题 1 2 2 2 2" xfId="1852"/>
    <cellStyle name="标题 1 2 3" xfId="1853"/>
    <cellStyle name="标题 1 2 4" xfId="1854"/>
    <cellStyle name="标题 1 3" xfId="114"/>
    <cellStyle name="标题 1 4" xfId="130"/>
    <cellStyle name="标题 1 5" xfId="318"/>
    <cellStyle name="标题 1 6" xfId="1855"/>
    <cellStyle name="标题 1 7" xfId="1856"/>
    <cellStyle name="标题 1 8" xfId="1857"/>
    <cellStyle name="标题 1 9" xfId="1858"/>
    <cellStyle name="标题 10" xfId="1859"/>
    <cellStyle name="标题 11" xfId="1860"/>
    <cellStyle name="标题 12" xfId="1861"/>
    <cellStyle name="标题 2 2" xfId="1862"/>
    <cellStyle name="标题 2 2 2" xfId="1864"/>
    <cellStyle name="标题 2 2 2 2" xfId="432"/>
    <cellStyle name="标题 2 2 2 2 2" xfId="1865"/>
    <cellStyle name="标题 2 2 3" xfId="1667"/>
    <cellStyle name="标题 2 2 4" xfId="577"/>
    <cellStyle name="标题 2 3" xfId="1866"/>
    <cellStyle name="标题 2 4" xfId="1867"/>
    <cellStyle name="标题 2 5" xfId="1868"/>
    <cellStyle name="标题 2 6" xfId="1870"/>
    <cellStyle name="标题 2 7" xfId="1873"/>
    <cellStyle name="标题 2 8" xfId="1875"/>
    <cellStyle name="标题 2 9" xfId="1876"/>
    <cellStyle name="标题 3 2" xfId="1877"/>
    <cellStyle name="标题 3 2 2" xfId="1878"/>
    <cellStyle name="标题 3 2 2 2" xfId="1880"/>
    <cellStyle name="标题 3 2 2 2 2" xfId="1882"/>
    <cellStyle name="标题 3 2 3" xfId="1884"/>
    <cellStyle name="标题 3 2 4" xfId="1886"/>
    <cellStyle name="标题 3 3" xfId="1888"/>
    <cellStyle name="标题 3 4" xfId="1889"/>
    <cellStyle name="标题 3 5" xfId="1890"/>
    <cellStyle name="标题 3 6" xfId="1891"/>
    <cellStyle name="标题 3 7" xfId="1892"/>
    <cellStyle name="标题 3 8" xfId="1894"/>
    <cellStyle name="标题 3 9" xfId="1895"/>
    <cellStyle name="标题 4 2" xfId="1896"/>
    <cellStyle name="标题 4 2 2" xfId="1898"/>
    <cellStyle name="标题 4 2 2 2" xfId="1899"/>
    <cellStyle name="标题 4 2 2 2 2" xfId="1900"/>
    <cellStyle name="标题 4 2 3" xfId="1901"/>
    <cellStyle name="标题 4 2 4" xfId="1902"/>
    <cellStyle name="标题 4 3" xfId="1904"/>
    <cellStyle name="标题 4 4" xfId="1906"/>
    <cellStyle name="标题 4 5" xfId="412"/>
    <cellStyle name="标题 4 6" xfId="419"/>
    <cellStyle name="标题 4 7" xfId="151"/>
    <cellStyle name="标题 4 8" xfId="1598"/>
    <cellStyle name="标题 4 9" xfId="1908"/>
    <cellStyle name="标题 5" xfId="1909"/>
    <cellStyle name="标题 5 2" xfId="1910"/>
    <cellStyle name="标题 5 2 2" xfId="1912"/>
    <cellStyle name="标题 5 2 2 2" xfId="1914"/>
    <cellStyle name="标题 5 3" xfId="1329"/>
    <cellStyle name="标题 5 4" xfId="1915"/>
    <cellStyle name="标题 6" xfId="1917"/>
    <cellStyle name="标题 7" xfId="1918"/>
    <cellStyle name="标题 8" xfId="1920"/>
    <cellStyle name="标题 9" xfId="1922"/>
    <cellStyle name="标题1" xfId="211"/>
    <cellStyle name="标题1 2" xfId="996"/>
    <cellStyle name="标题1 2 2" xfId="1924"/>
    <cellStyle name="标题1 2 2 2" xfId="1926"/>
    <cellStyle name="标题1 2 2 2 2" xfId="1927"/>
    <cellStyle name="标题1 2 3" xfId="1929"/>
    <cellStyle name="标题1 2 4" xfId="1931"/>
    <cellStyle name="标题1 3" xfId="999"/>
    <cellStyle name="标题1 4" xfId="1001"/>
    <cellStyle name="表标题" xfId="1933"/>
    <cellStyle name="表标题 2" xfId="1934"/>
    <cellStyle name="表标题 2 2" xfId="1659"/>
    <cellStyle name="表标题 2 2 2" xfId="1936"/>
    <cellStyle name="表标题 2 2 2 2" xfId="1938"/>
    <cellStyle name="表标题 2 3" xfId="1939"/>
    <cellStyle name="表标题 2 4" xfId="1940"/>
    <cellStyle name="表标题 3" xfId="1941"/>
    <cellStyle name="表标题 4" xfId="1942"/>
    <cellStyle name="表标题 5" xfId="1943"/>
    <cellStyle name="表标题 6" xfId="1945"/>
    <cellStyle name="表标题 7" xfId="1946"/>
    <cellStyle name="表标题 8" xfId="1947"/>
    <cellStyle name="表标题 9" xfId="1949"/>
    <cellStyle name="部门" xfId="1950"/>
    <cellStyle name="部门 2" xfId="1952"/>
    <cellStyle name="部门 2 2" xfId="1953"/>
    <cellStyle name="部门 2 2 2" xfId="1573"/>
    <cellStyle name="部门 2 2 2 2" xfId="210"/>
    <cellStyle name="部门 2 3" xfId="1954"/>
    <cellStyle name="部门 2 4" xfId="67"/>
    <cellStyle name="部门 3" xfId="1955"/>
    <cellStyle name="部门 4" xfId="3"/>
    <cellStyle name="差 2" xfId="1956"/>
    <cellStyle name="差 2 2" xfId="990"/>
    <cellStyle name="差 2 2 2" xfId="1958"/>
    <cellStyle name="差 2 2 2 2" xfId="1959"/>
    <cellStyle name="差 2 3" xfId="992"/>
    <cellStyle name="差 2 4" xfId="1960"/>
    <cellStyle name="差 3" xfId="1961"/>
    <cellStyle name="差 4" xfId="1963"/>
    <cellStyle name="差 5" xfId="1965"/>
    <cellStyle name="差 6" xfId="1967"/>
    <cellStyle name="差 7" xfId="884"/>
    <cellStyle name="差 8" xfId="1969"/>
    <cellStyle name="差 9" xfId="28"/>
    <cellStyle name="差_2013年收入说明表更新" xfId="1970"/>
    <cellStyle name="差_7.1罗平县大学生“村官”统计季报表(7月修订，下发空表)" xfId="1971"/>
    <cellStyle name="差_7.1罗平县大学生“村官”统计季报表(7月修订，下发空表) 2" xfId="1317"/>
    <cellStyle name="差_7.1罗平县大学生“村官”统计季报表(7月修订，下发空表) 2 2" xfId="1563"/>
    <cellStyle name="差_7.1罗平县大学生“村官”统计季报表(7月修订，下发空表) 2 2 2" xfId="1565"/>
    <cellStyle name="差_7.1罗平县大学生“村官”统计季报表(7月修订，下发空表) 2 2 3" xfId="1567"/>
    <cellStyle name="差_7.1罗平县大学生“村官”统计季报表(7月修订，下发空表) 2 3" xfId="1571"/>
    <cellStyle name="差_7.1罗平县大学生“村官”统计季报表(7月修订，下发空表) 2 4" xfId="1574"/>
    <cellStyle name="差_7.1罗平县大学生“村官”统计季报表(7月修订，下发空表) 2_2014年4月城建分校教学部工资表（OK)" xfId="1973"/>
    <cellStyle name="差_7.1罗平县大学生“村官”统计季报表(7月修订，下发空表) 3" xfId="1975"/>
    <cellStyle name="差_7.1罗平县大学生“村官”统计季报表(7月修订，下发空表) 3_2014年4月城建分校教学部工资表（OK)" xfId="1977"/>
    <cellStyle name="差_7.1罗平县大学生“村官”统计季报表(7月修订，下发空表) 4" xfId="1978"/>
    <cellStyle name="差_7.1罗平县大学生“村官”统计季报表(7月修订，下发空表) 4_2014年4月城建分校教学部工资表（OK)" xfId="1980"/>
    <cellStyle name="差_7.1罗平县大学生“村官”统计季报表(7月修订，下发空表) 5" xfId="1981"/>
    <cellStyle name="差_7.1罗平县大学生“村官”统计季报表(7月修订，下发空表) 5_2014年4月城建分校教学部工资表（OK)" xfId="1983"/>
    <cellStyle name="差_7.1罗平县大学生“村官”统计季报表(7月修订，下发空表) 6" xfId="1985"/>
    <cellStyle name="差_7.1罗平县大学生“村官”统计季报表(7月修订，下发空表) 6_2014年4月城建分校教学部工资表（OK)" xfId="1987"/>
    <cellStyle name="差_7.1罗平县大学生“村官”统计季报表(7月修订，下发空表) 7" xfId="1988"/>
    <cellStyle name="差_7.1罗平县大学生“村官”统计季报表(7月修订，下发空表) 7_2014年4月城建分校教学部工资表（OK)" xfId="1990"/>
    <cellStyle name="差_7.1罗平县大学生“村官”统计季报表(7月修订，下发空表) 8" xfId="1991"/>
    <cellStyle name="差_7.1罗平县大学生“村官”统计季报表(7月修订，下发空表) 8_2014年4月城建分校教学部工资表（OK)" xfId="1993"/>
    <cellStyle name="差_7.1罗平县大学生“村官”统计季报表(7月修订，下发空表) 9" xfId="1994"/>
    <cellStyle name="差_7.1罗平县大学生“村官”统计季报表(7月修订，下发空表) 9_2014年4月城建分校教学部工资表（OK)" xfId="322"/>
    <cellStyle name="差_Book1" xfId="1996"/>
    <cellStyle name="差_Book1 2" xfId="1273"/>
    <cellStyle name="差_Book1 2 2" xfId="1997"/>
    <cellStyle name="差_Book1 2 2 2" xfId="1998"/>
    <cellStyle name="差_Book1 2 2 3" xfId="1999"/>
    <cellStyle name="差_Book1 2 3" xfId="2000"/>
    <cellStyle name="差_Book1 2 4" xfId="2001"/>
    <cellStyle name="差_Book1 2_2014年4月城建分校教学部工资表（OK)" xfId="2002"/>
    <cellStyle name="差_Book1 3" xfId="1276"/>
    <cellStyle name="差_Book1 3_2014年4月城建分校教学部工资表（OK)" xfId="2003"/>
    <cellStyle name="差_Book1 4" xfId="1279"/>
    <cellStyle name="差_Book1 4_2014年4月城建分校教学部工资表（OK)" xfId="1418"/>
    <cellStyle name="差_Book1 5" xfId="675"/>
    <cellStyle name="差_Book1 5_2014年4月城建分校教学部工资表（OK)" xfId="497"/>
    <cellStyle name="差_Book1 6" xfId="1281"/>
    <cellStyle name="差_Book1 6_2014年4月城建分校教学部工资表（OK)" xfId="2004"/>
    <cellStyle name="差_Book1 7" xfId="2005"/>
    <cellStyle name="差_Book1 7_2014年4月城建分校教学部工资表（OK)" xfId="2006"/>
    <cellStyle name="差_Book1 8" xfId="2007"/>
    <cellStyle name="差_Book1 8_2014年4月城建分校教学部工资表（OK)" xfId="1816"/>
    <cellStyle name="差_Book1 9" xfId="2008"/>
    <cellStyle name="差_Book1 9_2014年4月城建分校教学部工资表（OK)" xfId="2009"/>
    <cellStyle name="差_Book1_1" xfId="2011"/>
    <cellStyle name="差_Book1_1 2" xfId="2012"/>
    <cellStyle name="差_Book1_1 2 2" xfId="2013"/>
    <cellStyle name="差_Book1_1 2 2 2" xfId="516"/>
    <cellStyle name="差_Book1_1 2 2 2 2" xfId="2015"/>
    <cellStyle name="差_Book1_1 2 3" xfId="330"/>
    <cellStyle name="差_Book1_1 2 4" xfId="2017"/>
    <cellStyle name="差_Book1_1 2_2014年4月城建分校教学部工资表（OK)" xfId="2018"/>
    <cellStyle name="差_Book1_1 3" xfId="1228"/>
    <cellStyle name="差_Book1_1 3_2014年4月城建分校教学部工资表（OK)" xfId="2019"/>
    <cellStyle name="差_Book1_1 4" xfId="1232"/>
    <cellStyle name="差_Book1_1 4_2014年4月城建分校教学部工资表（OK)" xfId="2020"/>
    <cellStyle name="差_Book1_1 5" xfId="1234"/>
    <cellStyle name="差_Book1_1 5_2014年4月城建分校教学部工资表（OK)" xfId="2022"/>
    <cellStyle name="差_Book1_1 6" xfId="1535"/>
    <cellStyle name="差_Book1_1 6_2014年4月城建分校教学部工资表（OK)" xfId="2023"/>
    <cellStyle name="差_Book1_1 7" xfId="1376"/>
    <cellStyle name="差_Book1_1 7_2014年4月城建分校教学部工资表（OK)" xfId="2024"/>
    <cellStyle name="差_Book1_1 8" xfId="1381"/>
    <cellStyle name="差_Book1_1 8_2014年4月城建分校教学部工资表（OK)" xfId="2025"/>
    <cellStyle name="差_Book1_1 9" xfId="23"/>
    <cellStyle name="差_Book1_1 9_2014年4月城建分校教学部工资表（OK)" xfId="2027"/>
    <cellStyle name="差_Book1_1_Book1" xfId="2028"/>
    <cellStyle name="差_Book1_1_Book1 2" xfId="2029"/>
    <cellStyle name="差_Book1_1_Book1 2 2" xfId="2030"/>
    <cellStyle name="差_Book1_1_Book1 2 2 2" xfId="2031"/>
    <cellStyle name="差_Book1_1_Book1 2 2 2 2" xfId="2032"/>
    <cellStyle name="差_Book1_1_Book1 2 3" xfId="2033"/>
    <cellStyle name="差_Book1_1_Book1 2 4" xfId="2034"/>
    <cellStyle name="差_Book1_1_Book1 2_2014年4月城建分校教学部工资表（OK)" xfId="2035"/>
    <cellStyle name="差_Book1_1_Book1 3" xfId="2036"/>
    <cellStyle name="差_Book1_1_Book1 3_2014年4月城建分校教学部工资表（OK)" xfId="2037"/>
    <cellStyle name="差_Book1_1_Book1 4" xfId="2038"/>
    <cellStyle name="差_Book1_1_Book1 4_2014年4月城建分校教学部工资表（OK)" xfId="2039"/>
    <cellStyle name="差_Book1_1_Book1 5" xfId="2041"/>
    <cellStyle name="差_Book1_1_Book1 5_2014年4月城建分校教学部工资表（OK)" xfId="2042"/>
    <cellStyle name="差_Book1_1_Book1 6" xfId="2043"/>
    <cellStyle name="差_Book1_1_Book1 6_2014年4月城建分校教学部工资表（OK)" xfId="2044"/>
    <cellStyle name="差_Book1_1_Book1 7" xfId="2045"/>
    <cellStyle name="差_Book1_1_Book1 7_2014年4月城建分校教学部工资表（OK)" xfId="2046"/>
    <cellStyle name="差_Book1_1_Book1 8" xfId="2047"/>
    <cellStyle name="差_Book1_1_Book1 8_2014年4月城建分校教学部工资表（OK)" xfId="2048"/>
    <cellStyle name="差_Book1_1_Book1 9" xfId="2049"/>
    <cellStyle name="差_Book1_1_Book1 9_2014年4月城建分校教学部工资表（OK)" xfId="2050"/>
    <cellStyle name="差_Book1_1_Book1_1" xfId="2051"/>
    <cellStyle name="差_Book1_1_Book1_1 2" xfId="2052"/>
    <cellStyle name="差_Book1_1_Book1_1 2 2" xfId="922"/>
    <cellStyle name="差_Book1_1_Book1_1 2 2 2" xfId="2053"/>
    <cellStyle name="差_Book1_1_Book1_1 2 2 3" xfId="2054"/>
    <cellStyle name="差_Book1_1_Book1_1 2 3" xfId="924"/>
    <cellStyle name="差_Book1_1_Book1_1 2 4" xfId="927"/>
    <cellStyle name="差_Book1_1_Book1_1 2_2014年4月城建分校教学部工资表（OK)" xfId="2055"/>
    <cellStyle name="差_Book1_1_Book1_1 3" xfId="1687"/>
    <cellStyle name="差_Book1_1_Book1_1 3_2014年4月城建分校教学部工资表（OK)" xfId="890"/>
    <cellStyle name="差_Book1_1_Book1_1 4" xfId="2056"/>
    <cellStyle name="差_Book1_1_Book1_1 4_2014年4月城建分校教学部工资表（OK)" xfId="2057"/>
    <cellStyle name="差_Book1_1_Book1_1 5" xfId="2021"/>
    <cellStyle name="差_Book1_1_Book1_1 5_2014年4月城建分校教学部工资表（OK)" xfId="2058"/>
    <cellStyle name="差_Book1_1_Book1_1 6" xfId="1911"/>
    <cellStyle name="差_Book1_1_Book1_1 6_2014年4月城建分校教学部工资表（OK)" xfId="2059"/>
    <cellStyle name="差_Book1_1_Book1_1 7" xfId="1330"/>
    <cellStyle name="差_Book1_1_Book1_1 7_2014年4月城建分校教学部工资表（OK)" xfId="2060"/>
    <cellStyle name="差_Book1_1_Book1_1 8" xfId="1916"/>
    <cellStyle name="差_Book1_1_Book1_1 8_2014年4月城建分校教学部工资表（OK)" xfId="15"/>
    <cellStyle name="差_Book1_1_Book1_1 9" xfId="2061"/>
    <cellStyle name="差_Book1_1_Book1_1 9_2014年4月城建分校教学部工资表（OK)" xfId="1542"/>
    <cellStyle name="差_Book1_1_Book1_2" xfId="549"/>
    <cellStyle name="差_Book1_1_Book1_2 2" xfId="178"/>
    <cellStyle name="差_Book1_1_Book1_2 2 2" xfId="1116"/>
    <cellStyle name="差_Book1_1_Book1_2 2 2 2" xfId="2062"/>
    <cellStyle name="差_Book1_1_Book1_2 2 2 2 2" xfId="1122"/>
    <cellStyle name="差_Book1_1_Book1_2 2 3" xfId="2064"/>
    <cellStyle name="差_Book1_1_Book1_2 2 4" xfId="2065"/>
    <cellStyle name="差_Book1_1_Book1_2 2_2014年4月城建分校教学部工资表（OK)" xfId="1282"/>
    <cellStyle name="差_Book1_1_Book1_2 3" xfId="16"/>
    <cellStyle name="差_Book1_1_Book1_2 3_2014年4月城建分校教学部工资表（OK)" xfId="2066"/>
    <cellStyle name="差_Book1_1_Book1_2 4" xfId="2067"/>
    <cellStyle name="差_Book1_1_Book1_2 4_2014年4月城建分校教学部工资表（OK)" xfId="888"/>
    <cellStyle name="差_Book1_1_Book1_2 5" xfId="2068"/>
    <cellStyle name="差_Book1_1_Book1_2 5_2014年4月城建分校教学部工资表（OK)" xfId="2069"/>
    <cellStyle name="差_Book1_1_Book1_2 6" xfId="2070"/>
    <cellStyle name="差_Book1_1_Book1_2 6_2014年4月城建分校教学部工资表（OK)" xfId="1536"/>
    <cellStyle name="差_Book1_1_Book1_2 7" xfId="2071"/>
    <cellStyle name="差_Book1_1_Book1_2 7_2014年4月城建分校教学部工资表（OK)" xfId="621"/>
    <cellStyle name="差_Book1_1_Book1_2 8" xfId="2072"/>
    <cellStyle name="差_Book1_1_Book1_2 8_2014年4月城建分校教学部工资表（OK)" xfId="2073"/>
    <cellStyle name="差_Book1_1_Book1_2 9" xfId="2074"/>
    <cellStyle name="差_Book1_1_Book1_2 9_2014年4月城建分校教学部工资表（OK)" xfId="2075"/>
    <cellStyle name="差_Book1_2" xfId="2078"/>
    <cellStyle name="差_Book1_2 2" xfId="1499"/>
    <cellStyle name="差_Book1_2 2 2" xfId="1501"/>
    <cellStyle name="差_Book1_2 2 2 2" xfId="1503"/>
    <cellStyle name="差_Book1_2 2 2 3" xfId="1507"/>
    <cellStyle name="差_Book1_2 2 3" xfId="1509"/>
    <cellStyle name="差_Book1_2 2 4" xfId="1511"/>
    <cellStyle name="差_Book1_2 2_2014年4月城建分校教学部工资表（OK)" xfId="1391"/>
    <cellStyle name="差_Book1_2 3" xfId="2079"/>
    <cellStyle name="差_Book1_2 3_2014年4月城建分校教学部工资表（OK)" xfId="2080"/>
    <cellStyle name="差_Book1_2 4" xfId="2081"/>
    <cellStyle name="差_Book1_2 4_2014年4月城建分校教学部工资表（OK)" xfId="767"/>
    <cellStyle name="差_Book1_2 5" xfId="2082"/>
    <cellStyle name="差_Book1_2 5_2014年4月城建分校教学部工资表（OK)" xfId="2083"/>
    <cellStyle name="差_Book1_2 6" xfId="493"/>
    <cellStyle name="差_Book1_2 6_2014年4月城建分校教学部工资表（OK)" xfId="2084"/>
    <cellStyle name="差_Book1_2 7" xfId="501"/>
    <cellStyle name="差_Book1_2 7_2014年4月城建分校教学部工资表（OK)" xfId="2085"/>
    <cellStyle name="差_Book1_2 8" xfId="363"/>
    <cellStyle name="差_Book1_2 8_2014年4月城建分校教学部工资表（OK)" xfId="7"/>
    <cellStyle name="差_Book1_2 9" xfId="2086"/>
    <cellStyle name="差_Book1_2 9_2014年4月城建分校教学部工资表（OK)" xfId="2087"/>
    <cellStyle name="差_Book1_3" xfId="2089"/>
    <cellStyle name="差_Book1_3 2" xfId="1903"/>
    <cellStyle name="差_Book1_3 2 2" xfId="2090"/>
    <cellStyle name="差_Book1_3 2 2 2" xfId="2092"/>
    <cellStyle name="差_Book1_3 2 2 2 2" xfId="2095"/>
    <cellStyle name="差_Book1_3 2 3" xfId="2096"/>
    <cellStyle name="差_Book1_3 2 4" xfId="471"/>
    <cellStyle name="差_Book1_3 3" xfId="2098"/>
    <cellStyle name="差_Book1_3 4" xfId="2100"/>
    <cellStyle name="差_Book1_4" xfId="2102"/>
    <cellStyle name="差_Book1_4 2" xfId="2104"/>
    <cellStyle name="差_Book1_4 2 2" xfId="2106"/>
    <cellStyle name="差_Book1_4 2 2 2" xfId="1295"/>
    <cellStyle name="差_Book1_4 2 2 3" xfId="1297"/>
    <cellStyle name="差_Book1_4 2 3" xfId="2108"/>
    <cellStyle name="差_Book1_4 2 4" xfId="2109"/>
    <cellStyle name="差_Book1_4 2_2014年4月城建分校教学部工资表（OK)" xfId="2110"/>
    <cellStyle name="差_Book1_4 3" xfId="2112"/>
    <cellStyle name="差_Book1_4 3_2014年4月城建分校教学部工资表（OK)" xfId="601"/>
    <cellStyle name="差_Book1_4 4" xfId="2113"/>
    <cellStyle name="差_Book1_4 4_2014年4月城建分校教学部工资表（OK)" xfId="2114"/>
    <cellStyle name="差_Book1_4 5" xfId="2115"/>
    <cellStyle name="差_Book1_4 5_2014年4月城建分校教学部工资表（OK)" xfId="2116"/>
    <cellStyle name="差_Book1_4 6" xfId="2117"/>
    <cellStyle name="差_Book1_4 6_2014年4月城建分校教学部工资表（OK)" xfId="2119"/>
    <cellStyle name="差_Book1_4 7" xfId="2120"/>
    <cellStyle name="差_Book1_4 7_2014年4月城建分校教学部工资表（OK)" xfId="1182"/>
    <cellStyle name="差_Book1_4 8" xfId="2121"/>
    <cellStyle name="差_Book1_4 8_2014年4月城建分校教学部工资表（OK)" xfId="2122"/>
    <cellStyle name="差_Book1_4 9" xfId="2123"/>
    <cellStyle name="差_Book1_4 9_2014年4月城建分校教学部工资表（OK)" xfId="2124"/>
    <cellStyle name="差_Book1_Book1" xfId="1737"/>
    <cellStyle name="差_Book1_Book1 2" xfId="2125"/>
    <cellStyle name="差_Book1_Book1 2 2" xfId="2126"/>
    <cellStyle name="差_Book1_Book1 2 2 2" xfId="2127"/>
    <cellStyle name="差_Book1_Book1 2 2 2 2" xfId="2128"/>
    <cellStyle name="差_Book1_Book1 2 3" xfId="2129"/>
    <cellStyle name="差_Book1_Book1 2 4" xfId="2130"/>
    <cellStyle name="差_Book1_Book1 2_2014年4月城建分校教学部工资表（OK)" xfId="1032"/>
    <cellStyle name="差_Book1_Book1 3" xfId="2131"/>
    <cellStyle name="差_Book1_Book1 3_2014年4月城建分校教学部工资表（OK)" xfId="510"/>
    <cellStyle name="差_Book1_Book1 4" xfId="2132"/>
    <cellStyle name="差_Book1_Book1 4_2014年4月城建分校教学部工资表（OK)" xfId="2134"/>
    <cellStyle name="差_Book1_Book1 5" xfId="2135"/>
    <cellStyle name="差_Book1_Book1 5_2014年4月城建分校教学部工资表（OK)" xfId="486"/>
    <cellStyle name="差_Book1_Book1 6" xfId="2136"/>
    <cellStyle name="差_Book1_Book1 6_2014年4月城建分校教学部工资表（OK)" xfId="2137"/>
    <cellStyle name="差_Book1_Book1 7" xfId="2138"/>
    <cellStyle name="差_Book1_Book1 7_2014年4月城建分校教学部工资表（OK)" xfId="2139"/>
    <cellStyle name="差_Book1_Book1 8" xfId="2140"/>
    <cellStyle name="差_Book1_Book1 8_2014年4月城建分校教学部工资表（OK)" xfId="2141"/>
    <cellStyle name="差_Book1_Book1 9" xfId="1935"/>
    <cellStyle name="差_Book1_Book1 9_2014年4月城建分校教学部工资表（OK)" xfId="2143"/>
    <cellStyle name="差_Book1_Book1_1" xfId="78"/>
    <cellStyle name="差_Book1_Book1_1 2" xfId="816"/>
    <cellStyle name="差_Book1_Book1_1 2 2" xfId="819"/>
    <cellStyle name="差_Book1_Book1_1 2 2 2" xfId="821"/>
    <cellStyle name="差_Book1_Book1_1 2 2 3" xfId="2088"/>
    <cellStyle name="差_Book1_Book1_1 2 3" xfId="824"/>
    <cellStyle name="差_Book1_Book1_1 2 4" xfId="827"/>
    <cellStyle name="差_Book1_Book1_1 2_2014年4月城建分校教学部工资表（OK)" xfId="66"/>
    <cellStyle name="差_Book1_Book1_1 3" xfId="830"/>
    <cellStyle name="差_Book1_Book1_1 3_2014年4月城建分校教学部工资表（OK)" xfId="2144"/>
    <cellStyle name="差_Book1_Book1_1 4" xfId="833"/>
    <cellStyle name="差_Book1_Book1_1 4_2014年4月城建分校教学部工资表（OK)" xfId="2145"/>
    <cellStyle name="差_Book1_Book1_1 5" xfId="835"/>
    <cellStyle name="差_Book1_Book1_1 5_2014年4月城建分校教学部工资表（OK)" xfId="2146"/>
    <cellStyle name="差_Book1_Book1_1 6" xfId="837"/>
    <cellStyle name="差_Book1_Book1_1 6_2014年4月城建分校教学部工资表（OK)" xfId="2147"/>
    <cellStyle name="差_Book1_Book1_1 7" xfId="840"/>
    <cellStyle name="差_Book1_Book1_1 7_2014年4月城建分校教学部工资表（OK)" xfId="532"/>
    <cellStyle name="差_Book1_Book1_1 8" xfId="843"/>
    <cellStyle name="差_Book1_Book1_1 8_2014年4月城建分校教学部工资表（OK)" xfId="2148"/>
    <cellStyle name="差_Book1_Book1_1 9" xfId="481"/>
    <cellStyle name="差_Book1_Book1_1 9_2014年4月城建分校教学部工资表（OK)" xfId="611"/>
    <cellStyle name="差_Book1_麦地中心开业至今收支表" xfId="2150"/>
    <cellStyle name="差_Book1_麦地中心开业至今收支表 2" xfId="1237"/>
    <cellStyle name="差_Book1_麦地中心开业至今收支表 2 2" xfId="2099"/>
    <cellStyle name="差_Book1_麦地中心开业至今收支表 2 2 2" xfId="2152"/>
    <cellStyle name="差_Book1_麦地中心开业至今收支表 2 2 3" xfId="2154"/>
    <cellStyle name="差_Book1_麦地中心开业至今收支表 2 3" xfId="2101"/>
    <cellStyle name="差_Book1_麦地中心开业至今收支表 2 4" xfId="2156"/>
    <cellStyle name="差_Book1_麦地中心开业至今收支表 2_2014年4月城建分校教学部工资表（OK)" xfId="2157"/>
    <cellStyle name="差_Book1_麦地中心开业至今收支表 3" xfId="1239"/>
    <cellStyle name="差_Book1_麦地中心开业至今收支表 3_2014年4月城建分校教学部工资表（OK)" xfId="1196"/>
    <cellStyle name="差_Book1_麦地中心开业至今收支表 4" xfId="1241"/>
    <cellStyle name="差_Book1_麦地中心开业至今收支表 4_2014年4月城建分校教学部工资表（OK)" xfId="786"/>
    <cellStyle name="差_Book1_麦地中心开业至今收支表 5" xfId="1244"/>
    <cellStyle name="差_Book1_麦地中心开业至今收支表 5_2014年4月城建分校教学部工资表（OK)" xfId="2158"/>
    <cellStyle name="差_Book1_麦地中心开业至今收支表 6" xfId="1246"/>
    <cellStyle name="差_Book1_麦地中心开业至今收支表 6_2014年4月城建分校教学部工资表（OK)" xfId="438"/>
    <cellStyle name="差_Book1_麦地中心开业至今收支表 7" xfId="1248"/>
    <cellStyle name="差_Book1_麦地中心开业至今收支表 7_2014年4月城建分校教学部工资表（OK)" xfId="2159"/>
    <cellStyle name="差_Book1_麦地中心开业至今收支表 8" xfId="2160"/>
    <cellStyle name="差_Book1_麦地中心开业至今收支表 8_2014年4月城建分校教学部工资表（OK)" xfId="1554"/>
    <cellStyle name="差_Book1_麦地中心开业至今收支表 9" xfId="1448"/>
    <cellStyle name="差_Book1_麦地中心开业至今收支表 9_2014年4月城建分校教学部工资表（OK)" xfId="2161"/>
    <cellStyle name="差_Book1_云南省建国前入党的老党员补贴有关情况统计表2010(1).01" xfId="2162"/>
    <cellStyle name="差_Book1_云南省建国前入党的老党员补贴有关情况统计表2010(1).01 2" xfId="454"/>
    <cellStyle name="差_Book1_云南省建国前入党的老党员补贴有关情况统计表2010(1).01 2 2" xfId="2163"/>
    <cellStyle name="差_Book1_云南省建国前入党的老党员补贴有关情况统计表2010(1).01 2 2 2" xfId="2164"/>
    <cellStyle name="差_Book1_云南省建国前入党的老党员补贴有关情况统计表2010(1).01 2 2 3" xfId="2165"/>
    <cellStyle name="差_Book1_云南省建国前入党的老党员补贴有关情况统计表2010(1).01 2 3" xfId="2166"/>
    <cellStyle name="差_Book1_云南省建国前入党的老党员补贴有关情况统计表2010(1).01 2 4" xfId="2167"/>
    <cellStyle name="差_Book1_云南省建国前入党的老党员补贴有关情况统计表2010(1).01 2_2014年4月城建分校教学部工资表（OK)" xfId="2168"/>
    <cellStyle name="差_Book1_云南省建国前入党的老党员补贴有关情况统计表2010(1).01 3" xfId="459"/>
    <cellStyle name="差_Book1_云南省建国前入党的老党员补贴有关情况统计表2010(1).01 3_2014年4月城建分校教学部工资表（OK)" xfId="2169"/>
    <cellStyle name="差_Book1_云南省建国前入党的老党员补贴有关情况统计表2010(1).01 4" xfId="2171"/>
    <cellStyle name="差_Book1_云南省建国前入党的老党员补贴有关情况统计表2010(1).01 4_2014年4月城建分校教学部工资表（OK)" xfId="2172"/>
    <cellStyle name="差_Book1_云南省建国前入党的老党员补贴有关情况统计表2010(1).01 5" xfId="2173"/>
    <cellStyle name="差_Book1_云南省建国前入党的老党员补贴有关情况统计表2010(1).01 5_2014年4月城建分校教学部工资表（OK)" xfId="2174"/>
    <cellStyle name="差_Book1_云南省建国前入党的老党员补贴有关情况统计表2010(1).01 6" xfId="2175"/>
    <cellStyle name="差_Book1_云南省建国前入党的老党员补贴有关情况统计表2010(1).01 6_2014年4月城建分校教学部工资表（OK)" xfId="862"/>
    <cellStyle name="差_Book1_云南省建国前入党的老党员补贴有关情况统计表2010(1).01 7" xfId="2176"/>
    <cellStyle name="差_Book1_云南省建国前入党的老党员补贴有关情况统计表2010(1).01 7_2014年4月城建分校教学部工资表（OK)" xfId="1421"/>
    <cellStyle name="差_Book1_云南省建国前入党的老党员补贴有关情况统计表2010(1).01 8" xfId="2177"/>
    <cellStyle name="差_Book1_云南省建国前入党的老党员补贴有关情况统计表2010(1).01 8_2014年4月城建分校教学部工资表（OK)" xfId="2178"/>
    <cellStyle name="差_Book1_云南省建国前入党的老党员补贴有关情况统计表2010(1).01 9" xfId="2179"/>
    <cellStyle name="差_Book1_云南省建国前入党的老党员补贴有关情况统计表2010(1).01 9_2014年4月城建分校教学部工资表（OK)" xfId="2180"/>
    <cellStyle name="差_readdata" xfId="2181"/>
    <cellStyle name="差_教师确认收入" xfId="588"/>
    <cellStyle name="差_麦地中心开业至今收支表" xfId="904"/>
    <cellStyle name="差_麦地中心开业至今收支表 2" xfId="2182"/>
    <cellStyle name="差_麦地中心开业至今收支表 2 2" xfId="2183"/>
    <cellStyle name="差_麦地中心开业至今收支表 2 2 2" xfId="2184"/>
    <cellStyle name="差_麦地中心开业至今收支表 2 2 3" xfId="2185"/>
    <cellStyle name="差_麦地中心开业至今收支表 2 3" xfId="2186"/>
    <cellStyle name="差_麦地中心开业至今收支表 2 4" xfId="2187"/>
    <cellStyle name="差_麦地中心开业至今收支表 2_2014年4月城建分校教学部工资表（OK)" xfId="2188"/>
    <cellStyle name="差_麦地中心开业至今收支表 3" xfId="2189"/>
    <cellStyle name="差_麦地中心开业至今收支表 3_2014年4月城建分校教学部工资表（OK)" xfId="2190"/>
    <cellStyle name="差_麦地中心开业至今收支表 4" xfId="2192"/>
    <cellStyle name="差_麦地中心开业至今收支表 4_2014年4月城建分校教学部工资表（OK)" xfId="2193"/>
    <cellStyle name="差_麦地中心开业至今收支表 5" xfId="2194"/>
    <cellStyle name="差_麦地中心开业至今收支表 5_2014年4月城建分校教学部工资表（OK)" xfId="106"/>
    <cellStyle name="差_麦地中心开业至今收支表 6" xfId="2196"/>
    <cellStyle name="差_麦地中心开业至今收支表 6_2014年4月城建分校教学部工资表（OK)" xfId="352"/>
    <cellStyle name="差_麦地中心开业至今收支表 7" xfId="2198"/>
    <cellStyle name="差_麦地中心开业至今收支表 7_2014年4月城建分校教学部工资表（OK)" xfId="2199"/>
    <cellStyle name="差_麦地中心开业至今收支表 8" xfId="2200"/>
    <cellStyle name="差_麦地中心开业至今收支表 8_2014年4月城建分校教学部工资表（OK)" xfId="2201"/>
    <cellStyle name="差_麦地中心开业至今收支表 9" xfId="2202"/>
    <cellStyle name="差_麦地中心开业至今收支表 9_2014年4月城建分校教学部工资表（OK)" xfId="2204"/>
    <cellStyle name="差_研究院薪酬试算表" xfId="2206"/>
    <cellStyle name="差_研究院薪酬试算表 2" xfId="2207"/>
    <cellStyle name="差_研究院薪酬试算表 2 2" xfId="1096"/>
    <cellStyle name="差_研究院薪酬试算表 2 2 2" xfId="825"/>
    <cellStyle name="差_研究院薪酬试算表 2 2 3" xfId="828"/>
    <cellStyle name="差_研究院薪酬试算表 2 3" xfId="1098"/>
    <cellStyle name="差_研究院薪酬试算表 2 4" xfId="1100"/>
    <cellStyle name="差_研究院薪酬试算表 2_2014年4月城建分校教学部工资表（OK)" xfId="1123"/>
    <cellStyle name="差_研究院薪酬试算表 3" xfId="2208"/>
    <cellStyle name="差_研究院薪酬试算表 3_2014年4月城建分校教学部工资表（OK)" xfId="2209"/>
    <cellStyle name="差_研究院薪酬试算表 4" xfId="2210"/>
    <cellStyle name="差_研究院薪酬试算表 4_2014年4月城建分校教学部工资表（OK)" xfId="1540"/>
    <cellStyle name="差_研究院薪酬试算表 5" xfId="2211"/>
    <cellStyle name="差_研究院薪酬试算表 5_2014年4月城建分校教学部工资表（OK)" xfId="2212"/>
    <cellStyle name="差_研究院薪酬试算表 6" xfId="2215"/>
    <cellStyle name="差_研究院薪酬试算表 6_2014年4月城建分校教学部工资表（OK)" xfId="2216"/>
    <cellStyle name="差_研究院薪酬试算表 7" xfId="2217"/>
    <cellStyle name="差_研究院薪酬试算表 7_2014年4月城建分校教学部工资表（OK)" xfId="2218"/>
    <cellStyle name="差_研究院薪酬试算表 8" xfId="2219"/>
    <cellStyle name="差_研究院薪酬试算表 8_2014年4月城建分校教学部工资表（OK)" xfId="2220"/>
    <cellStyle name="差_研究院薪酬试算表 9" xfId="2221"/>
    <cellStyle name="差_研究院薪酬试算表 9_2014年4月城建分校教学部工资表（OK)" xfId="2222"/>
    <cellStyle name="差_招生明细" xfId="2223"/>
    <cellStyle name="常规" xfId="0" builtinId="0"/>
    <cellStyle name="常规 10" xfId="286"/>
    <cellStyle name="常规 10 10" xfId="2225"/>
    <cellStyle name="常规 10 10 2" xfId="2226"/>
    <cellStyle name="常规 10 2" xfId="290"/>
    <cellStyle name="常规 10 2 2" xfId="1624"/>
    <cellStyle name="常规 10 2 2 2" xfId="1626"/>
    <cellStyle name="常规 10 2 2 3" xfId="1928"/>
    <cellStyle name="常规 10 2 3" xfId="2227"/>
    <cellStyle name="常规 10 2 4" xfId="2228"/>
    <cellStyle name="常规 10 3" xfId="1629"/>
    <cellStyle name="常规 10 4" xfId="1631"/>
    <cellStyle name="常规 10 5" xfId="2229"/>
    <cellStyle name="常规 10 6" xfId="970"/>
    <cellStyle name="常规 10 7" xfId="1040"/>
    <cellStyle name="常规 10 8" xfId="1119"/>
    <cellStyle name="常规 10 9" xfId="1209"/>
    <cellStyle name="常规 10_教师确认收入" xfId="2230"/>
    <cellStyle name="常规 103 2 26 16" xfId="2231"/>
    <cellStyle name="常规 11" xfId="1633"/>
    <cellStyle name="常规 11 10" xfId="2232"/>
    <cellStyle name="常规 11 2" xfId="1291"/>
    <cellStyle name="常规 11 2 2" xfId="2234"/>
    <cellStyle name="常规 11 2 2 2" xfId="2195"/>
    <cellStyle name="常规 11 2 2 3" xfId="2197"/>
    <cellStyle name="常规 11 2 3" xfId="2235"/>
    <cellStyle name="常规 11 2 4" xfId="2236"/>
    <cellStyle name="常规 11 3" xfId="1293"/>
    <cellStyle name="常规 11 4" xfId="2237"/>
    <cellStyle name="常规 11 5" xfId="2238"/>
    <cellStyle name="常规 11 6" xfId="2239"/>
    <cellStyle name="常规 11 7" xfId="2240"/>
    <cellStyle name="常规 11 8" xfId="2241"/>
    <cellStyle name="常规 11 9" xfId="2242"/>
    <cellStyle name="常规 110" xfId="2243"/>
    <cellStyle name="常规 119" xfId="529"/>
    <cellStyle name="常规 12" xfId="1635"/>
    <cellStyle name="常规 12 10" xfId="2245"/>
    <cellStyle name="常规 12 2" xfId="2026"/>
    <cellStyle name="常规 12 2 2" xfId="2246"/>
    <cellStyle name="常规 12 2 2 2" xfId="2247"/>
    <cellStyle name="常规 12 2 2 3" xfId="2248"/>
    <cellStyle name="常规 12 2 3" xfId="2249"/>
    <cellStyle name="常规 12 2 4" xfId="2250"/>
    <cellStyle name="常规 12 3" xfId="2251"/>
    <cellStyle name="常规 12 4" xfId="2252"/>
    <cellStyle name="常规 12 5" xfId="2253"/>
    <cellStyle name="常规 12 6" xfId="2254"/>
    <cellStyle name="常规 12 7" xfId="2255"/>
    <cellStyle name="常规 12 8" xfId="2256"/>
    <cellStyle name="常规 12 9" xfId="2257"/>
    <cellStyle name="常规 120" xfId="2258"/>
    <cellStyle name="常规 13" xfId="1637"/>
    <cellStyle name="常规 13 10" xfId="2260"/>
    <cellStyle name="常规 13 2" xfId="2261"/>
    <cellStyle name="常规 13 2 2" xfId="134"/>
    <cellStyle name="常规 13 2 2 2" xfId="2262"/>
    <cellStyle name="常规 13 2 2 3" xfId="2263"/>
    <cellStyle name="常规 13 2 3" xfId="320"/>
    <cellStyle name="常规 13 2 4" xfId="768"/>
    <cellStyle name="常规 13 3" xfId="2264"/>
    <cellStyle name="常规 13 4" xfId="547"/>
    <cellStyle name="常规 13 5" xfId="52"/>
    <cellStyle name="常规 13 6" xfId="963"/>
    <cellStyle name="常规 13 7" xfId="743"/>
    <cellStyle name="常规 13 8" xfId="749"/>
    <cellStyle name="常规 13 9" xfId="753"/>
    <cellStyle name="常规 14" xfId="1639"/>
    <cellStyle name="常规 14 2" xfId="2265"/>
    <cellStyle name="常规 14 2 10" xfId="2266"/>
    <cellStyle name="常规 14 3" xfId="2267"/>
    <cellStyle name="常规 15" xfId="1641"/>
    <cellStyle name="常规 15 10" xfId="1559"/>
    <cellStyle name="常规 15 2" xfId="2213"/>
    <cellStyle name="常规 15 2 2" xfId="2076"/>
    <cellStyle name="常规 15 2 2 2" xfId="2268"/>
    <cellStyle name="常规 15 2 2 3" xfId="2270"/>
    <cellStyle name="常规 15 2 3" xfId="1651"/>
    <cellStyle name="常规 15 2 4" xfId="2272"/>
    <cellStyle name="常规 15 3" xfId="2273"/>
    <cellStyle name="常规 15 4" xfId="2275"/>
    <cellStyle name="常规 15 5" xfId="1454"/>
    <cellStyle name="常规 15 6" xfId="2277"/>
    <cellStyle name="常规 15 7" xfId="2279"/>
    <cellStyle name="常规 15 8" xfId="1444"/>
    <cellStyle name="常规 15 9" xfId="2281"/>
    <cellStyle name="常规 16" xfId="1644"/>
    <cellStyle name="常规 16 10" xfId="2282"/>
    <cellStyle name="常规 16 2" xfId="2283"/>
    <cellStyle name="常规 16 2 2" xfId="1921"/>
    <cellStyle name="常规 16 2 2 2" xfId="2285"/>
    <cellStyle name="常规 16 2 2 3" xfId="2287"/>
    <cellStyle name="常规 16 2 3" xfId="1923"/>
    <cellStyle name="常规 16 2 4" xfId="2290"/>
    <cellStyle name="常规 16 3" xfId="2291"/>
    <cellStyle name="常规 16 4" xfId="2292"/>
    <cellStyle name="常规 16 5" xfId="2293"/>
    <cellStyle name="常规 16 6" xfId="2294"/>
    <cellStyle name="常规 16 7" xfId="2295"/>
    <cellStyle name="常规 16 8" xfId="2296"/>
    <cellStyle name="常规 16 9" xfId="2297"/>
    <cellStyle name="常规 167" xfId="2151"/>
    <cellStyle name="常规 17" xfId="1648"/>
    <cellStyle name="常规 17 10" xfId="2298"/>
    <cellStyle name="常规 17 2" xfId="1793"/>
    <cellStyle name="常规 17 2 2" xfId="2300"/>
    <cellStyle name="常规 17 2 2 2" xfId="2301"/>
    <cellStyle name="常规 17 2 2 3" xfId="2302"/>
    <cellStyle name="常规 17 2 3" xfId="2303"/>
    <cellStyle name="常规 17 2 4" xfId="2304"/>
    <cellStyle name="常规 17 3" xfId="1796"/>
    <cellStyle name="常规 17 4" xfId="1799"/>
    <cellStyle name="常规 17 5" xfId="1801"/>
    <cellStyle name="常规 17 6" xfId="2305"/>
    <cellStyle name="常规 17 7" xfId="2306"/>
    <cellStyle name="常规 17 8" xfId="2307"/>
    <cellStyle name="常规 17 9" xfId="2308"/>
    <cellStyle name="常规 18" xfId="2309"/>
    <cellStyle name="常规 18 10" xfId="2311"/>
    <cellStyle name="常规 18 2" xfId="1707"/>
    <cellStyle name="常规 18 2 2" xfId="2312"/>
    <cellStyle name="常规 18 2 2 2" xfId="2313"/>
    <cellStyle name="常规 18 2 2 3" xfId="2314"/>
    <cellStyle name="常规 18 2 3" xfId="2315"/>
    <cellStyle name="常规 18 2 4" xfId="335"/>
    <cellStyle name="常规 18 3" xfId="2317"/>
    <cellStyle name="常规 18 4" xfId="2318"/>
    <cellStyle name="常规 18 5" xfId="2319"/>
    <cellStyle name="常规 18 6" xfId="2320"/>
    <cellStyle name="常规 18 7" xfId="2321"/>
    <cellStyle name="常规 18 8" xfId="2322"/>
    <cellStyle name="常规 18 9" xfId="1439"/>
    <cellStyle name="常规 19" xfId="2323"/>
    <cellStyle name="常规 19 10" xfId="2325"/>
    <cellStyle name="常规 19 2" xfId="1828"/>
    <cellStyle name="常规 19 2 2" xfId="2326"/>
    <cellStyle name="常规 19 2 2 2" xfId="2142"/>
    <cellStyle name="常规 19 2 2 3" xfId="1984"/>
    <cellStyle name="常规 19 2 3" xfId="2327"/>
    <cellStyle name="常规 19 2 4" xfId="1951"/>
    <cellStyle name="常规 19 3" xfId="445"/>
    <cellStyle name="常规 19 4" xfId="1831"/>
    <cellStyle name="常规 19 5" xfId="1833"/>
    <cellStyle name="常规 19 6" xfId="2328"/>
    <cellStyle name="常规 19 7" xfId="2329"/>
    <cellStyle name="常规 19 8" xfId="2330"/>
    <cellStyle name="常规 19 9" xfId="1025"/>
    <cellStyle name="常规 2" xfId="2331"/>
    <cellStyle name="常规 2 10" xfId="2332"/>
    <cellStyle name="常规 2 11" xfId="2334"/>
    <cellStyle name="常规 2 12" xfId="2336"/>
    <cellStyle name="常规 2 13" xfId="2338"/>
    <cellStyle name="常规 2 156" xfId="2340"/>
    <cellStyle name="常规 2 2" xfId="2342"/>
    <cellStyle name="常规 2 2 10" xfId="2343"/>
    <cellStyle name="常规 2 2 2" xfId="2346"/>
    <cellStyle name="常规 2 2 2 10" xfId="334"/>
    <cellStyle name="常规 2 2 2 2" xfId="1466"/>
    <cellStyle name="常规 2 2 2 3" xfId="1468"/>
    <cellStyle name="常规 2 2 2 4" xfId="65"/>
    <cellStyle name="常规 2 2 2 5" xfId="55"/>
    <cellStyle name="常规 2 2 2 6" xfId="70"/>
    <cellStyle name="常规 2 2 2 7" xfId="72"/>
    <cellStyle name="常规 2 2 2 8" xfId="77"/>
    <cellStyle name="常规 2 2 2 9" xfId="86"/>
    <cellStyle name="常规 2 2 3" xfId="2347"/>
    <cellStyle name="常规 2 2 4" xfId="2348"/>
    <cellStyle name="常规 2 2 5" xfId="2349"/>
    <cellStyle name="常规 2 2 6" xfId="1781"/>
    <cellStyle name="常规 2 2 7" xfId="1786"/>
    <cellStyle name="常规 2 2 8" xfId="1789"/>
    <cellStyle name="常规 2 2 9" xfId="1791"/>
    <cellStyle name="常规 2 2_招生明细" xfId="2351"/>
    <cellStyle name="常规 2 3" xfId="2352"/>
    <cellStyle name="常规 2 38" xfId="1310"/>
    <cellStyle name="常规 2 4" xfId="2353"/>
    <cellStyle name="常规 2 5" xfId="2354"/>
    <cellStyle name="常规 2 6" xfId="2355"/>
    <cellStyle name="常规 2 7" xfId="2286"/>
    <cellStyle name="常规 2 8" xfId="2288"/>
    <cellStyle name="常规 2 9" xfId="2356"/>
    <cellStyle name="常规 2_2013年收入说明表更新" xfId="2358"/>
    <cellStyle name="常规 20" xfId="1642"/>
    <cellStyle name="常规 20 2" xfId="2214"/>
    <cellStyle name="常规 20 3" xfId="2274"/>
    <cellStyle name="常规 20 4" xfId="2276"/>
    <cellStyle name="常规 20 5" xfId="1455"/>
    <cellStyle name="常规 21" xfId="1645"/>
    <cellStyle name="常规 21 48" xfId="2359"/>
    <cellStyle name="常规 22" xfId="1649"/>
    <cellStyle name="常规 22 2" xfId="1794"/>
    <cellStyle name="常规 22 3" xfId="1797"/>
    <cellStyle name="常规 23" xfId="2310"/>
    <cellStyle name="常规 24" xfId="2324"/>
    <cellStyle name="常规 24 11" xfId="671"/>
    <cellStyle name="常规 24 2" xfId="1829"/>
    <cellStyle name="常规 24 3" xfId="444"/>
    <cellStyle name="常规 25" xfId="2360"/>
    <cellStyle name="常规 26" xfId="46"/>
    <cellStyle name="常规 27" xfId="2362"/>
    <cellStyle name="常规 28" xfId="2364"/>
    <cellStyle name="常规 29" xfId="2365"/>
    <cellStyle name="常规 3" xfId="2366"/>
    <cellStyle name="常规 3 10" xfId="2367"/>
    <cellStyle name="常规 3 2" xfId="2369"/>
    <cellStyle name="常规 3 2 2" xfId="2370"/>
    <cellStyle name="常规 3 2 2 2" xfId="2371"/>
    <cellStyle name="常规 3 2 2 3" xfId="2372"/>
    <cellStyle name="常规 3 2 3" xfId="1042"/>
    <cellStyle name="常规 3 2 4" xfId="2373"/>
    <cellStyle name="常规 3 3" xfId="2374"/>
    <cellStyle name="常规 3 4" xfId="2375"/>
    <cellStyle name="常规 3 5" xfId="2376"/>
    <cellStyle name="常规 3 6" xfId="2377"/>
    <cellStyle name="常规 3 7" xfId="2378"/>
    <cellStyle name="常规 3 8" xfId="2379"/>
    <cellStyle name="常规 3 9" xfId="2380"/>
    <cellStyle name="常规 30" xfId="2361"/>
    <cellStyle name="常规 31" xfId="45"/>
    <cellStyle name="常规 31 2" xfId="11"/>
    <cellStyle name="常规 32" xfId="2363"/>
    <cellStyle name="常规 35" xfId="2381"/>
    <cellStyle name="常规 36" xfId="2382"/>
    <cellStyle name="常规 36 2" xfId="2383"/>
    <cellStyle name="常规 36 3" xfId="2385"/>
    <cellStyle name="常规 37" xfId="1410"/>
    <cellStyle name="常规 37 2" xfId="2386"/>
    <cellStyle name="常规 38 2" xfId="2388"/>
    <cellStyle name="常规 39 2" xfId="2389"/>
    <cellStyle name="常规 4" xfId="2391"/>
    <cellStyle name="常规 4 2" xfId="2392"/>
    <cellStyle name="常规 4 2 10" xfId="1725"/>
    <cellStyle name="常规 4 2 2" xfId="2393"/>
    <cellStyle name="常规 4 2 2 2" xfId="2395"/>
    <cellStyle name="常规 4 2 2 3" xfId="31"/>
    <cellStyle name="常规 4 2 3" xfId="2397"/>
    <cellStyle name="常规 4 2 4" xfId="2399"/>
    <cellStyle name="常规 4 2 5" xfId="2401"/>
    <cellStyle name="常规 4 2 6" xfId="2403"/>
    <cellStyle name="常规 4 2 7" xfId="2405"/>
    <cellStyle name="常规 4 2 8" xfId="2244"/>
    <cellStyle name="常规 4 2 9" xfId="2407"/>
    <cellStyle name="常规 4 3" xfId="2408"/>
    <cellStyle name="常规 4 4" xfId="2394"/>
    <cellStyle name="常规 4 5" xfId="2398"/>
    <cellStyle name="常规 4 6" xfId="2400"/>
    <cellStyle name="常规 4 7" xfId="2402"/>
    <cellStyle name="常规 4 8" xfId="2404"/>
    <cellStyle name="常规 4 9" xfId="2406"/>
    <cellStyle name="常规 4_教师确认收入" xfId="2409"/>
    <cellStyle name="常规 40 2" xfId="2410"/>
    <cellStyle name="常规 41 2" xfId="2384"/>
    <cellStyle name="常规 42" xfId="1411"/>
    <cellStyle name="常规 42 2" xfId="2387"/>
    <cellStyle name="常规 5" xfId="2411"/>
    <cellStyle name="常规 5 10" xfId="2412"/>
    <cellStyle name="常规 5 2" xfId="2413"/>
    <cellStyle name="常规 5 2 2" xfId="2414"/>
    <cellStyle name="常规 5 2 2 2" xfId="2415"/>
    <cellStyle name="常规 5 2 2 3" xfId="2416"/>
    <cellStyle name="常规 5 2 3" xfId="2417"/>
    <cellStyle name="常规 5 2 4" xfId="2418"/>
    <cellStyle name="常规 5 3" xfId="2419"/>
    <cellStyle name="常规 5 4" xfId="2420"/>
    <cellStyle name="常规 5 5" xfId="2421"/>
    <cellStyle name="常规 5 6" xfId="849"/>
    <cellStyle name="常规 5 7" xfId="2422"/>
    <cellStyle name="常规 5 8" xfId="2423"/>
    <cellStyle name="常规 5 9" xfId="2424"/>
    <cellStyle name="常规 5_教师确认收入" xfId="2425"/>
    <cellStyle name="常规 54" xfId="2426"/>
    <cellStyle name="常规 56" xfId="2427"/>
    <cellStyle name="常规 6" xfId="2429"/>
    <cellStyle name="常规 6 10" xfId="2430"/>
    <cellStyle name="常规 6 2" xfId="2431"/>
    <cellStyle name="常规 6 2 2" xfId="2432"/>
    <cellStyle name="常规 6 2 2 2" xfId="2433"/>
    <cellStyle name="常规 6 2 2 3" xfId="2434"/>
    <cellStyle name="常规 6 2 3" xfId="2435"/>
    <cellStyle name="常规 6 2 4" xfId="2436"/>
    <cellStyle name="常规 6 3" xfId="2437"/>
    <cellStyle name="常规 6 4" xfId="2396"/>
    <cellStyle name="常规 6 5" xfId="30"/>
    <cellStyle name="常规 6 6" xfId="2438"/>
    <cellStyle name="常规 6 7" xfId="2439"/>
    <cellStyle name="常规 6 8" xfId="2440"/>
    <cellStyle name="常规 6 9" xfId="2441"/>
    <cellStyle name="常规 61" xfId="2428"/>
    <cellStyle name="常规 62" xfId="1881"/>
    <cellStyle name="常规 7" xfId="2442"/>
    <cellStyle name="常规 7 10" xfId="2443"/>
    <cellStyle name="常规 7 2" xfId="2444"/>
    <cellStyle name="常规 7 2 2" xfId="2445"/>
    <cellStyle name="常规 7 2 2 2" xfId="2446"/>
    <cellStyle name="常规 7 2 2 3" xfId="2447"/>
    <cellStyle name="常规 7 2 3" xfId="2448"/>
    <cellStyle name="常规 7 2 4" xfId="2449"/>
    <cellStyle name="常规 7 3" xfId="1748"/>
    <cellStyle name="常规 7 4" xfId="1750"/>
    <cellStyle name="常规 7 5" xfId="2450"/>
    <cellStyle name="常规 7 6" xfId="2451"/>
    <cellStyle name="常规 7 7" xfId="1478"/>
    <cellStyle name="常规 7 8" xfId="1483"/>
    <cellStyle name="常规 7 9" xfId="2452"/>
    <cellStyle name="常规 8" xfId="2453"/>
    <cellStyle name="常规 8 10" xfId="2454"/>
    <cellStyle name="常规 8 2" xfId="2455"/>
    <cellStyle name="常规 8 2 2" xfId="2457"/>
    <cellStyle name="常规 8 2 2 2" xfId="170"/>
    <cellStyle name="常规 8 2 2 3" xfId="2458"/>
    <cellStyle name="常规 8 2 3" xfId="2459"/>
    <cellStyle name="常规 8 2 4" xfId="2460"/>
    <cellStyle name="常规 8 3" xfId="2461"/>
    <cellStyle name="常规 8 4" xfId="2463"/>
    <cellStyle name="常规 8 5" xfId="2465"/>
    <cellStyle name="常规 8 6" xfId="2466"/>
    <cellStyle name="常规 8 7" xfId="2467"/>
    <cellStyle name="常规 8 8" xfId="2468"/>
    <cellStyle name="常规 8 9" xfId="2469"/>
    <cellStyle name="常规 9" xfId="2470"/>
    <cellStyle name="常规 9 2" xfId="771"/>
    <cellStyle name="常规 9 2 2" xfId="2471"/>
    <cellStyle name="常规 9 2 2 2" xfId="2473"/>
    <cellStyle name="常规 9 2 2 2 2" xfId="2299"/>
    <cellStyle name="常规 9 2 3" xfId="2474"/>
    <cellStyle name="常规 9 2 4" xfId="2476"/>
    <cellStyle name="常规 9 25" xfId="2478"/>
    <cellStyle name="常规 9 3" xfId="773"/>
    <cellStyle name="常规 9 4" xfId="775"/>
    <cellStyle name="常规 9 5" xfId="777"/>
    <cellStyle name="常规 9 6" xfId="185"/>
    <cellStyle name="常规 9 7" xfId="189"/>
    <cellStyle name="常规 9 8" xfId="193"/>
    <cellStyle name="常规 9 9" xfId="2479"/>
    <cellStyle name="常规 9_教师确认收入" xfId="2480"/>
    <cellStyle name="常规_12月份体育中心分校收入说明表2012年" xfId="2481"/>
    <cellStyle name="常规_3 2" xfId="2203"/>
    <cellStyle name="常规_Sheet1" xfId="2482"/>
    <cellStyle name="常规_STL招生工资试算表2012-4.10 2" xfId="2040"/>
    <cellStyle name="常规_人事档案明细表" xfId="1733"/>
    <cellStyle name="分级显示行_1_Book1" xfId="2483"/>
    <cellStyle name="分级显示列_1_Book1" xfId="2484"/>
    <cellStyle name="好 2" xfId="1520"/>
    <cellStyle name="好 2 2" xfId="2485"/>
    <cellStyle name="好 2 2 2" xfId="2486"/>
    <cellStyle name="好 2 2 2 2" xfId="2170"/>
    <cellStyle name="好 2 3" xfId="817"/>
    <cellStyle name="好 2 4" xfId="831"/>
    <cellStyle name="好 3" xfId="1522"/>
    <cellStyle name="好 4" xfId="2487"/>
    <cellStyle name="好 5" xfId="1879"/>
    <cellStyle name="好 6" xfId="1885"/>
    <cellStyle name="好 7" xfId="1887"/>
    <cellStyle name="好 8" xfId="2488"/>
    <cellStyle name="好 9" xfId="379"/>
    <cellStyle name="好_2013年收入说明表更新" xfId="1127"/>
    <cellStyle name="好_7.1罗平县大学生“村官”统计季报表(7月修订，下发空表)" xfId="54"/>
    <cellStyle name="好_7.1罗平县大学生“村官”统计季报表(7月修订，下发空表) 2" xfId="739"/>
    <cellStyle name="好_7.1罗平县大学生“村官”统计季报表(7月修订，下发空表) 2 2" xfId="744"/>
    <cellStyle name="好_7.1罗平县大学生“村官”统计季报表(7月修订，下发空表) 2 2 2" xfId="612"/>
    <cellStyle name="好_7.1罗平县大学生“村官”统计季报表(7月修订，下发空表) 2 2 3" xfId="616"/>
    <cellStyle name="好_7.1罗平县大学生“村官”统计季报表(7月修订，下发空表) 2 3" xfId="750"/>
    <cellStyle name="好_7.1罗平县大学生“村官”统计季报表(7月修订，下发空表) 2 4" xfId="754"/>
    <cellStyle name="好_7.1罗平县大学生“村官”统计季报表(7月修订，下发空表) 2_2014年4月城建分校教学部工资表（OK)" xfId="2489"/>
    <cellStyle name="好_7.1罗平县大学生“村官”统计季报表(7月修订，下发空表) 3" xfId="756"/>
    <cellStyle name="好_7.1罗平县大学生“村官”统计季报表(7月修订，下发空表) 3_2014年4月城建分校教学部工资表（OK)" xfId="2492"/>
    <cellStyle name="好_7.1罗平县大学生“村官”统计季报表(7月修订，下发空表) 4" xfId="398"/>
    <cellStyle name="好_7.1罗平县大学生“村官”统计季报表(7月修订，下发空表) 4_2014年4月城建分校教学部工资表（OK)" xfId="2494"/>
    <cellStyle name="好_7.1罗平县大学生“村官”统计季报表(7月修订，下发空表) 5" xfId="759"/>
    <cellStyle name="好_7.1罗平县大学生“村官”统计季报表(7月修订，下发空表) 5_2014年4月城建分校教学部工资表（OK)" xfId="2495"/>
    <cellStyle name="好_7.1罗平县大学生“村官”统计季报表(7月修订，下发空表) 6" xfId="761"/>
    <cellStyle name="好_7.1罗平县大学生“村官”统计季报表(7月修订，下发空表) 6_2014年4月城建分校教学部工资表（OK)" xfId="2496"/>
    <cellStyle name="好_7.1罗平县大学生“村官”统计季报表(7月修订，下发空表) 7" xfId="763"/>
    <cellStyle name="好_7.1罗平县大学生“村官”统计季报表(7月修订，下发空表) 7_2014年4月城建分校教学部工资表（OK)" xfId="997"/>
    <cellStyle name="好_7.1罗平县大学生“村官”统计季报表(7月修订，下发空表) 8" xfId="449"/>
    <cellStyle name="好_7.1罗平县大学生“村官”统计季报表(7月修订，下发空表) 8_2014年4月城建分校教学部工资表（OK)" xfId="2497"/>
    <cellStyle name="好_7.1罗平县大学生“村官”统计季报表(7月修订，下发空表) 9" xfId="456"/>
    <cellStyle name="好_7.1罗平县大学生“村官”统计季报表(7月修订，下发空表) 9_2014年4月城建分校教学部工资表（OK)" xfId="2498"/>
    <cellStyle name="好_Book1" xfId="1379"/>
    <cellStyle name="好_Book1 2" xfId="405"/>
    <cellStyle name="好_Book1 2 2" xfId="296"/>
    <cellStyle name="好_Book1 2 2 2" xfId="1136"/>
    <cellStyle name="好_Book1 2 2 3" xfId="1140"/>
    <cellStyle name="好_Book1 2 3" xfId="302"/>
    <cellStyle name="好_Book1 2 4" xfId="145"/>
    <cellStyle name="好_Book1 2_2014年4月城建分校教学部工资表（OK)" xfId="2500"/>
    <cellStyle name="好_Book1 3" xfId="2501"/>
    <cellStyle name="好_Book1 3_2014年4月城建分校教学部工资表（OK)" xfId="2503"/>
    <cellStyle name="好_Book1 4" xfId="2368"/>
    <cellStyle name="好_Book1 4_2014年4月城建分校教学部工资表（OK)" xfId="2506"/>
    <cellStyle name="好_Book1 5" xfId="2507"/>
    <cellStyle name="好_Book1 5_2014年4月城建分校教学部工资表（OK)" xfId="2508"/>
    <cellStyle name="好_Book1 6" xfId="2510"/>
    <cellStyle name="好_Book1 6_2014年4月城建分校教学部工资表（OK)" xfId="2512"/>
    <cellStyle name="好_Book1 7" xfId="2513"/>
    <cellStyle name="好_Book1 7_2014年4月城建分校教学部工资表（OK)" xfId="1669"/>
    <cellStyle name="好_Book1 8" xfId="2514"/>
    <cellStyle name="好_Book1 8_2014年4月城建分校教学部工资表（OK)" xfId="2515"/>
    <cellStyle name="好_Book1 9" xfId="2517"/>
    <cellStyle name="好_Book1 9_2014年4月城建分校教学部工资表（OK)" xfId="2518"/>
    <cellStyle name="好_Book1_1" xfId="2519"/>
    <cellStyle name="好_Book1_1 2" xfId="2520"/>
    <cellStyle name="好_Book1_1 2 2" xfId="2103"/>
    <cellStyle name="好_Book1_1 2 2 2" xfId="2105"/>
    <cellStyle name="好_Book1_1 2 2 2 2" xfId="2107"/>
    <cellStyle name="好_Book1_1 2 3" xfId="2521"/>
    <cellStyle name="好_Book1_1 2 4" xfId="2522"/>
    <cellStyle name="好_Book1_1 2_2014年4月城建分校教学部工资表（OK)" xfId="2523"/>
    <cellStyle name="好_Book1_1 3" xfId="2524"/>
    <cellStyle name="好_Book1_1 3_2014年4月城建分校教学部工资表（OK)" xfId="1264"/>
    <cellStyle name="好_Book1_1 4" xfId="2525"/>
    <cellStyle name="好_Book1_1 4_2014年4月城建分校教学部工资表（OK)" xfId="866"/>
    <cellStyle name="好_Book1_1 5" xfId="2526"/>
    <cellStyle name="好_Book1_1 5_2014年4月城建分校教学部工资表（OK)" xfId="2527"/>
    <cellStyle name="好_Book1_1 6" xfId="5"/>
    <cellStyle name="好_Book1_1 6_2014年4月城建分校教学部工资表（OK)" xfId="1137"/>
    <cellStyle name="好_Book1_1 7" xfId="2528"/>
    <cellStyle name="好_Book1_1 7_2014年4月城建分校教学部工资表（OK)" xfId="1449"/>
    <cellStyle name="好_Book1_1 8" xfId="491"/>
    <cellStyle name="好_Book1_1 8_2014年4月城建分校教学部工资表（OK)" xfId="383"/>
    <cellStyle name="好_Book1_1 9" xfId="499"/>
    <cellStyle name="好_Book1_1 9_2014年4月城建分校教学部工资表（OK)" xfId="2014"/>
    <cellStyle name="好_Book1_1_Book1" xfId="2529"/>
    <cellStyle name="好_Book1_1_Book1 2" xfId="2530"/>
    <cellStyle name="好_Book1_1_Book1 2 2" xfId="2531"/>
    <cellStyle name="好_Book1_1_Book1 2 2 2" xfId="1715"/>
    <cellStyle name="好_Book1_1_Book1 2 2 2 2" xfId="2532"/>
    <cellStyle name="好_Book1_1_Book1 2 3" xfId="2533"/>
    <cellStyle name="好_Book1_1_Book1 2 4" xfId="944"/>
    <cellStyle name="好_Book1_1_Book1 2_2014年4月城建分校教学部工资表（OK)" xfId="2534"/>
    <cellStyle name="好_Book1_1_Book1 3" xfId="2535"/>
    <cellStyle name="好_Book1_1_Book1 3_2014年4月城建分校教学部工资表（OK)" xfId="2536"/>
    <cellStyle name="好_Book1_1_Book1 4" xfId="2537"/>
    <cellStyle name="好_Book1_1_Book1 4_2014年4月城建分校教学部工资表（OK)" xfId="2538"/>
    <cellStyle name="好_Book1_1_Book1 5" xfId="2540"/>
    <cellStyle name="好_Book1_1_Book1 5_2014年4月城建分校教学部工资表（OK)" xfId="2541"/>
    <cellStyle name="好_Book1_1_Book1 6" xfId="2542"/>
    <cellStyle name="好_Book1_1_Book1 6_2014年4月城建分校教学部工资表（OK)" xfId="1613"/>
    <cellStyle name="好_Book1_1_Book1 7" xfId="2543"/>
    <cellStyle name="好_Book1_1_Book1 7_2014年4月城建分校教学部工资表（OK)" xfId="2545"/>
    <cellStyle name="好_Book1_1_Book1 8" xfId="2547"/>
    <cellStyle name="好_Book1_1_Book1 8_2014年4月城建分校教学部工资表（OK)" xfId="2548"/>
    <cellStyle name="好_Book1_1_Book1 9" xfId="2549"/>
    <cellStyle name="好_Book1_1_Book1 9_2014年4月城建分校教学部工资表（OK)" xfId="2550"/>
    <cellStyle name="好_Book1_1_Book1_1" xfId="2551"/>
    <cellStyle name="好_Book1_1_Book1_1 2" xfId="2552"/>
    <cellStyle name="好_Book1_1_Book1_1 2 2" xfId="2553"/>
    <cellStyle name="好_Book1_1_Book1_1 2 2 2" xfId="2555"/>
    <cellStyle name="好_Book1_1_Book1_1 2 2 3" xfId="2556"/>
    <cellStyle name="好_Book1_1_Book1_1 2 3" xfId="538"/>
    <cellStyle name="好_Book1_1_Book1_1 2 4" xfId="1178"/>
    <cellStyle name="好_Book1_1_Book1_1 2_2014年4月城建分校教学部工资表（OK)" xfId="2557"/>
    <cellStyle name="好_Book1_1_Book1_1 3" xfId="2558"/>
    <cellStyle name="好_Book1_1_Book1_1 3_2014年4月城建分校教学部工资表（OK)" xfId="2559"/>
    <cellStyle name="好_Book1_1_Book1_1 4" xfId="2560"/>
    <cellStyle name="好_Book1_1_Book1_1 4_2014年4月城建分校教学部工资表（OK)" xfId="988"/>
    <cellStyle name="好_Book1_1_Book1_1 5" xfId="2561"/>
    <cellStyle name="好_Book1_1_Book1_1 5_2014年4月城建分校教学部工资表（OK)" xfId="415"/>
    <cellStyle name="好_Book1_1_Book1_1 6" xfId="2562"/>
    <cellStyle name="好_Book1_1_Book1_1 6_2014年4月城建分校教学部工资表（OK)" xfId="1689"/>
    <cellStyle name="好_Book1_1_Book1_1 7" xfId="2563"/>
    <cellStyle name="好_Book1_1_Book1_1 7_2014年4月城建分校教学部工资表（OK)" xfId="2564"/>
    <cellStyle name="好_Book1_1_Book1_1 8" xfId="1491"/>
    <cellStyle name="好_Book1_1_Book1_1 8_2014年4月城建分校教学部工资表（OK)" xfId="2565"/>
    <cellStyle name="好_Book1_1_Book1_1 9" xfId="1495"/>
    <cellStyle name="好_Book1_1_Book1_1 9_2014年4月城建分校教学部工资表（OK)" xfId="789"/>
    <cellStyle name="好_Book1_1_Book1_2" xfId="2566"/>
    <cellStyle name="好_Book1_1_Book1_2 2" xfId="2567"/>
    <cellStyle name="好_Book1_1_Book1_2 2 2" xfId="1397"/>
    <cellStyle name="好_Book1_1_Book1_2 2 2 2" xfId="2568"/>
    <cellStyle name="好_Book1_1_Book1_2 2 2 2 2" xfId="2569"/>
    <cellStyle name="好_Book1_1_Book1_2 2 3" xfId="1399"/>
    <cellStyle name="好_Book1_1_Book1_2 2 4" xfId="1401"/>
    <cellStyle name="好_Book1_1_Book1_2 2_2014年4月城建分校教学部工资表（OK)" xfId="82"/>
    <cellStyle name="好_Book1_1_Book1_2 3" xfId="2570"/>
    <cellStyle name="好_Book1_1_Book1_2 3_2014年4月城建分校教学部工资表（OK)" xfId="562"/>
    <cellStyle name="好_Book1_1_Book1_2 4" xfId="2571"/>
    <cellStyle name="好_Book1_1_Book1_2 4_2014年4月城建分校教学部工资表（OK)" xfId="2572"/>
    <cellStyle name="好_Book1_1_Book1_2 5" xfId="851"/>
    <cellStyle name="好_Book1_1_Book1_2 5_2014年4月城建分校教学部工资表（OK)" xfId="2573"/>
    <cellStyle name="好_Book1_1_Book1_2 6" xfId="2111"/>
    <cellStyle name="好_Book1_1_Book1_2 6_2014年4月城建分校教学部工资表（OK)" xfId="2574"/>
    <cellStyle name="好_Book1_1_Book1_2 7" xfId="2576"/>
    <cellStyle name="好_Book1_1_Book1_2 7_2014年4月城建分校教学部工资表（OK)" xfId="2577"/>
    <cellStyle name="好_Book1_1_Book1_2 8" xfId="2149"/>
    <cellStyle name="好_Book1_1_Book1_2 8_2014年4月城建分校教学部工资表（OK)" xfId="935"/>
    <cellStyle name="好_Book1_1_Book1_2 9" xfId="2578"/>
    <cellStyle name="好_Book1_1_Book1_2 9_2014年4月城建分校教学部工资表（OK)" xfId="2579"/>
    <cellStyle name="好_Book1_2" xfId="2580"/>
    <cellStyle name="好_Book1_2 2" xfId="2581"/>
    <cellStyle name="好_Book1_2 2 2" xfId="394"/>
    <cellStyle name="好_Book1_2 2 2 2" xfId="2582"/>
    <cellStyle name="好_Book1_2 2 2 3" xfId="2583"/>
    <cellStyle name="好_Book1_2 2 3" xfId="404"/>
    <cellStyle name="好_Book1_2 2 4" xfId="2502"/>
    <cellStyle name="好_Book1_2 2_2014年4月城建分校教学部工资表（OK)" xfId="2584"/>
    <cellStyle name="好_Book1_2 3" xfId="1215"/>
    <cellStyle name="好_Book1_2 3_2014年4月城建分校教学部工资表（OK)" xfId="1204"/>
    <cellStyle name="好_Book1_2 4" xfId="2585"/>
    <cellStyle name="好_Book1_2 4_2014年4月城建分校教学部工资表（OK)" xfId="43"/>
    <cellStyle name="好_Book1_2 5" xfId="2575"/>
    <cellStyle name="好_Book1_2 5_2014年4月城建分校教学部工资表（OK)" xfId="2586"/>
    <cellStyle name="好_Book1_2 6" xfId="2587"/>
    <cellStyle name="好_Book1_2 6_2014年4月城建分校教学部工资表（OK)" xfId="2588"/>
    <cellStyle name="好_Book1_2 7" xfId="2589"/>
    <cellStyle name="好_Book1_2 7_2014年4月城建分校教学部工资表（OK)" xfId="2590"/>
    <cellStyle name="好_Book1_2 8" xfId="740"/>
    <cellStyle name="好_Book1_2 8_2014年4月城建分校教学部工资表（OK)" xfId="2490"/>
    <cellStyle name="好_Book1_2 9" xfId="757"/>
    <cellStyle name="好_Book1_2 9_2014年4月城建分校教学部工资表（OK)" xfId="2493"/>
    <cellStyle name="好_Book1_3" xfId="2592"/>
    <cellStyle name="好_Book1_3 2" xfId="2593"/>
    <cellStyle name="好_Book1_3 2 2" xfId="2594"/>
    <cellStyle name="好_Book1_3 2 2 2" xfId="2595"/>
    <cellStyle name="好_Book1_3 2 2 2 2" xfId="2596"/>
    <cellStyle name="好_Book1_3 2 3" xfId="2597"/>
    <cellStyle name="好_Book1_3 2 4" xfId="2598"/>
    <cellStyle name="好_Book1_3 3" xfId="2599"/>
    <cellStyle name="好_Book1_3 4" xfId="2600"/>
    <cellStyle name="好_Book1_4" xfId="2601"/>
    <cellStyle name="好_Book1_4 2" xfId="1166"/>
    <cellStyle name="好_Book1_4 2 2" xfId="282"/>
    <cellStyle name="好_Book1_4 2 2 2" xfId="2602"/>
    <cellStyle name="好_Book1_4 2 2 3" xfId="2546"/>
    <cellStyle name="好_Book1_4 2 3" xfId="295"/>
    <cellStyle name="好_Book1_4 2 4" xfId="301"/>
    <cellStyle name="好_Book1_4 2_2014年4月城建分校教学部工资表（OK)" xfId="2603"/>
    <cellStyle name="好_Book1_4 3" xfId="1168"/>
    <cellStyle name="好_Book1_4 3_2014年4月城建分校教学部工资表（OK)" xfId="22"/>
    <cellStyle name="好_Book1_4 4" xfId="1170"/>
    <cellStyle name="好_Book1_4 4_2014年4月城建分校教学部工资表（OK)" xfId="2604"/>
    <cellStyle name="好_Book1_4 5" xfId="1172"/>
    <cellStyle name="好_Book1_4 5_2014年4月城建分校教学部工资表（OK)" xfId="2605"/>
    <cellStyle name="好_Book1_4 6" xfId="2606"/>
    <cellStyle name="好_Book1_4 6_2014年4月城建分校教学部工资表（OK)" xfId="2607"/>
    <cellStyle name="好_Book1_4 7" xfId="2608"/>
    <cellStyle name="好_Book1_4 7_2014年4月城建分校教学部工资表（OK)" xfId="2609"/>
    <cellStyle name="好_Book1_4 8" xfId="1544"/>
    <cellStyle name="好_Book1_4 8_2014年4月城建分校教学部工资表（OK)" xfId="1364"/>
    <cellStyle name="好_Book1_4 9" xfId="2610"/>
    <cellStyle name="好_Book1_4 9_2014年4月城建分校教学部工资表（OK)" xfId="2611"/>
    <cellStyle name="好_Book1_Book1" xfId="2612"/>
    <cellStyle name="好_Book1_Book1 2" xfId="2613"/>
    <cellStyle name="好_Book1_Book1 2 2" xfId="2614"/>
    <cellStyle name="好_Book1_Book1 2 2 2" xfId="1120"/>
    <cellStyle name="好_Book1_Book1 2 2 2 2" xfId="1192"/>
    <cellStyle name="好_Book1_Book1 2 3" xfId="2616"/>
    <cellStyle name="好_Book1_Book1 2 4" xfId="2619"/>
    <cellStyle name="好_Book1_Book1 2_2014年4月城建分校教学部工资表（OK)" xfId="580"/>
    <cellStyle name="好_Book1_Book1 3" xfId="2621"/>
    <cellStyle name="好_Book1_Book1 3_2014年4月城建分校教学部工资表（OK)" xfId="2622"/>
    <cellStyle name="好_Book1_Book1 4" xfId="2624"/>
    <cellStyle name="好_Book1_Book1 4_2014年4月城建分校教学部工资表（OK)" xfId="1547"/>
    <cellStyle name="好_Book1_Book1 5" xfId="2153"/>
    <cellStyle name="好_Book1_Book1 5_2014年4月城建分校教学部工资表（OK)" xfId="2625"/>
    <cellStyle name="好_Book1_Book1 6" xfId="2155"/>
    <cellStyle name="好_Book1_Book1 6_2014年4月城建分校教学部工资表（OK)" xfId="2626"/>
    <cellStyle name="好_Book1_Book1 7" xfId="2627"/>
    <cellStyle name="好_Book1_Book1 7_2014年4月城建分校教学部工资表（OK)" xfId="2628"/>
    <cellStyle name="好_Book1_Book1 8" xfId="2063"/>
    <cellStyle name="好_Book1_Book1 8_2014年4月城建分校教学部工资表（OK)" xfId="2233"/>
    <cellStyle name="好_Book1_Book1 9" xfId="2629"/>
    <cellStyle name="好_Book1_Book1 9_2014年4月城建分校教学部工资表（OK)" xfId="2133"/>
    <cellStyle name="好_Book1_Book1_1" xfId="2630"/>
    <cellStyle name="好_Book1_Book1_1 2" xfId="2631"/>
    <cellStyle name="好_Book1_Book1_1 2 2" xfId="2632"/>
    <cellStyle name="好_Book1_Book1_1 2 2 2" xfId="805"/>
    <cellStyle name="好_Book1_Book1_1 2 2 3" xfId="2633"/>
    <cellStyle name="好_Book1_Book1_1 2 3" xfId="2634"/>
    <cellStyle name="好_Book1_Book1_1 2 4" xfId="2635"/>
    <cellStyle name="好_Book1_Book1_1 2_2014年4月城建分校教学部工资表（OK)" xfId="527"/>
    <cellStyle name="好_Book1_Book1_1 3" xfId="2636"/>
    <cellStyle name="好_Book1_Book1_1 3_2014年4月城建分校教学部工资表（OK)" xfId="38"/>
    <cellStyle name="好_Book1_Book1_1 4" xfId="2637"/>
    <cellStyle name="好_Book1_Book1_1 4_2014年4月城建分校教学部工资表（OK)" xfId="1863"/>
    <cellStyle name="好_Book1_Book1_1 5" xfId="958"/>
    <cellStyle name="好_Book1_Book1_1 5_2014年4月城建分校教学部工资表（OK)" xfId="2617"/>
    <cellStyle name="好_Book1_Book1_1 6" xfId="2638"/>
    <cellStyle name="好_Book1_Book1_1 6_2014年4月城建分校教学部工资表（OK)" xfId="2639"/>
    <cellStyle name="好_Book1_Book1_1 7" xfId="2640"/>
    <cellStyle name="好_Book1_Book1_1 7_2014年4月城建分校教学部工资表（OK)" xfId="694"/>
    <cellStyle name="好_Book1_Book1_1 8" xfId="2539"/>
    <cellStyle name="好_Book1_Book1_1 8_2014年4月城建分校教学部工资表（OK)" xfId="1948"/>
    <cellStyle name="好_Book1_Book1_1 9" xfId="2641"/>
    <cellStyle name="好_Book1_Book1_1 9_2014年4月城建分校教学部工资表（OK)" xfId="2642"/>
    <cellStyle name="好_Book1_麦地中心开业至今收支表" xfId="2643"/>
    <cellStyle name="好_Book1_麦地中心开业至今收支表 2" xfId="2644"/>
    <cellStyle name="好_Book1_麦地中心开业至今收支表 2 2" xfId="2350"/>
    <cellStyle name="好_Book1_麦地中心开业至今收支表 2 2 2" xfId="1202"/>
    <cellStyle name="好_Book1_麦地中心开业至今收支表 2 2 3" xfId="1205"/>
    <cellStyle name="好_Book1_麦地中心开业至今收支表 2 3" xfId="1782"/>
    <cellStyle name="好_Book1_麦地中心开业至今收支表 2 4" xfId="1787"/>
    <cellStyle name="好_Book1_麦地中心开业至今收支表 2_2014年4月城建分校教学部工资表（OK)" xfId="2645"/>
    <cellStyle name="好_Book1_麦地中心开业至今收支表 3" xfId="1913"/>
    <cellStyle name="好_Book1_麦地中心开业至今收支表 3_2014年4月城建分校教学部工资表（OK)" xfId="2646"/>
    <cellStyle name="好_Book1_麦地中心开业至今收支表 4" xfId="2647"/>
    <cellStyle name="好_Book1_麦地中心开业至今收支表 4_2014年4月城建分校教学部工资表（OK)" xfId="317"/>
    <cellStyle name="好_Book1_麦地中心开业至今收支表 5" xfId="2648"/>
    <cellStyle name="好_Book1_麦地中心开业至今收支表 5_2014年4月城建分校教学部工资表（OK)" xfId="2649"/>
    <cellStyle name="好_Book1_麦地中心开业至今收支表 6" xfId="2651"/>
    <cellStyle name="好_Book1_麦地中心开业至今收支表 6_2014年4月城建分校教学部工资表（OK)" xfId="2652"/>
    <cellStyle name="好_Book1_麦地中心开业至今收支表 7" xfId="2653"/>
    <cellStyle name="好_Book1_麦地中心开业至今收支表 7_2014年4月城建分校教学部工资表（OK)" xfId="2654"/>
    <cellStyle name="好_Book1_麦地中心开业至今收支表 8" xfId="2655"/>
    <cellStyle name="好_Book1_麦地中心开业至今收支表 8_2014年4月城建分校教学部工资表（OK)" xfId="2656"/>
    <cellStyle name="好_Book1_麦地中心开业至今收支表 9" xfId="2658"/>
    <cellStyle name="好_Book1_麦地中心开业至今收支表 9_2014年4月城建分校教学部工资表（OK)" xfId="2659"/>
    <cellStyle name="好_Book1_云南省建国前入党的老党员补贴有关情况统计表2010(1).01" xfId="1224"/>
    <cellStyle name="好_Book1_云南省建国前入党的老党员补贴有关情况统计表2010(1).01 2" xfId="2660"/>
    <cellStyle name="好_Book1_云南省建国前入党的老党员补贴有关情况统计表2010(1).01 2 2" xfId="2661"/>
    <cellStyle name="好_Book1_云南省建国前入党的老党员补贴有关情况统计表2010(1).01 2 2 2" xfId="2662"/>
    <cellStyle name="好_Book1_云南省建国前入党的老党员补贴有关情况统计表2010(1).01 2 2 3" xfId="2663"/>
    <cellStyle name="好_Book1_云南省建国前入党的老党员补贴有关情况统计表2010(1).01 2 3" xfId="2664"/>
    <cellStyle name="好_Book1_云南省建国前入党的老党员补贴有关情况统计表2010(1).01 2 4" xfId="2665"/>
    <cellStyle name="好_Book1_云南省建国前入党的老党员补贴有关情况统计表2010(1).01 2_2014年4月城建分校教学部工资表（OK)" xfId="2666"/>
    <cellStyle name="好_Book1_云南省建国前入党的老党员补贴有关情况统计表2010(1).01 3" xfId="2667"/>
    <cellStyle name="好_Book1_云南省建国前入党的老党员补贴有关情况统计表2010(1).01 3_2014年4月城建分校教学部工资表（OK)" xfId="2668"/>
    <cellStyle name="好_Book1_云南省建国前入党的老党员补贴有关情况统计表2010(1).01 4" xfId="2670"/>
    <cellStyle name="好_Book1_云南省建国前入党的老党员补贴有关情况统计表2010(1).01 4_2014年4月城建分校教学部工资表（OK)" xfId="2344"/>
    <cellStyle name="好_Book1_云南省建国前入党的老党员补贴有关情况统计表2010(1).01 5" xfId="2671"/>
    <cellStyle name="好_Book1_云南省建国前入党的老党员补贴有关情况统计表2010(1).01 5_2014年4月城建分校教学部工资表（OK)" xfId="1883"/>
    <cellStyle name="好_Book1_云南省建国前入党的老党员补贴有关情况统计表2010(1).01 6" xfId="1324"/>
    <cellStyle name="好_Book1_云南省建国前入党的老党员补贴有关情况统计表2010(1).01 6_2014年4月城建分校教学部工资表（OK)" xfId="2672"/>
    <cellStyle name="好_Book1_云南省建国前入党的老党员补贴有关情况统计表2010(1).01 7" xfId="2673"/>
    <cellStyle name="好_Book1_云南省建国前入党的老党员补贴有关情况统计表2010(1).01 7_2014年4月城建分校教学部工资表（OK)" xfId="2674"/>
    <cellStyle name="好_Book1_云南省建国前入党的老党员补贴有关情况统计表2010(1).01 8" xfId="2675"/>
    <cellStyle name="好_Book1_云南省建国前入党的老党员补贴有关情况统计表2010(1).01 8_2014年4月城建分校教学部工资表（OK)" xfId="2676"/>
    <cellStyle name="好_Book1_云南省建国前入党的老党员补贴有关情况统计表2010(1).01 9" xfId="2678"/>
    <cellStyle name="好_Book1_云南省建国前入党的老党员补贴有关情况统计表2010(1).01 9_2014年4月城建分校教学部工资表（OK)" xfId="2679"/>
    <cellStyle name="好_readdata" xfId="1190"/>
    <cellStyle name="好_教师确认收入" xfId="2680"/>
    <cellStyle name="好_麦地中心开业至今收支表" xfId="2077"/>
    <cellStyle name="好_麦地中心开业至今收支表 2" xfId="2269"/>
    <cellStyle name="好_麦地中心开业至今收支表 2 2" xfId="2681"/>
    <cellStyle name="好_麦地中心开业至今收支表 2 2 2" xfId="2682"/>
    <cellStyle name="好_麦地中心开业至今收支表 2 2 3" xfId="2683"/>
    <cellStyle name="好_麦地中心开业至今收支表 2 3" xfId="2684"/>
    <cellStyle name="好_麦地中心开业至今收支表 2 4" xfId="2685"/>
    <cellStyle name="好_麦地中心开业至今收支表 2_2014年4月城建分校教学部工资表（OK)" xfId="2686"/>
    <cellStyle name="好_麦地中心开业至今收支表 3" xfId="2271"/>
    <cellStyle name="好_麦地中心开业至今收支表 3_2014年4月城建分校教学部工资表（OK)" xfId="1048"/>
    <cellStyle name="好_麦地中心开业至今收支表 4" xfId="2687"/>
    <cellStyle name="好_麦地中心开业至今收支表 4_2014年4月城建分校教学部工资表（OK)" xfId="2688"/>
    <cellStyle name="好_麦地中心开业至今收支表 5" xfId="2689"/>
    <cellStyle name="好_麦地中心开业至今收支表 5_2014年4月城建分校教学部工资表（OK)" xfId="2690"/>
    <cellStyle name="好_麦地中心开业至今收支表 6" xfId="2691"/>
    <cellStyle name="好_麦地中心开业至今收支表 6_2014年4月城建分校教学部工资表（OK)" xfId="2692"/>
    <cellStyle name="好_麦地中心开业至今收支表 7" xfId="2693"/>
    <cellStyle name="好_麦地中心开业至今收支表 7_2014年4月城建分校教学部工资表（OK)" xfId="2694"/>
    <cellStyle name="好_麦地中心开业至今收支表 8" xfId="2695"/>
    <cellStyle name="好_麦地中心开业至今收支表 8_2014年4月城建分校教学部工资表（OK)" xfId="2696"/>
    <cellStyle name="好_麦地中心开业至今收支表 9" xfId="1007"/>
    <cellStyle name="好_麦地中心开业至今收支表 9_2014年4月城建分校教学部工资表（OK)" xfId="2697"/>
    <cellStyle name="好_研究院薪酬试算表" xfId="2698"/>
    <cellStyle name="好_研究院薪酬试算表 2" xfId="484"/>
    <cellStyle name="好_研究院薪酬试算表 2 2" xfId="2699"/>
    <cellStyle name="好_研究院薪酬试算表 2 2 2" xfId="2700"/>
    <cellStyle name="好_研究院薪酬试算表 2 2 3" xfId="2701"/>
    <cellStyle name="好_研究院薪酬试算表 2 3" xfId="2554"/>
    <cellStyle name="好_研究院薪酬试算表 2 4" xfId="539"/>
    <cellStyle name="好_研究院薪酬试算表 2_2014年4月城建分校教学部工资表（OK)" xfId="543"/>
    <cellStyle name="好_研究院薪酬试算表 3" xfId="487"/>
    <cellStyle name="好_研究院薪酬试算表 3_2014年4月城建分校教学部工资表（OK)" xfId="2702"/>
    <cellStyle name="好_研究院薪酬试算表 4" xfId="1974"/>
    <cellStyle name="好_研究院薪酬试算表 4_2014年4月城建分校教学部工资表（OK)" xfId="1919"/>
    <cellStyle name="好_研究院薪酬试算表 5" xfId="2703"/>
    <cellStyle name="好_研究院薪酬试算表 5_2014年4月城建分校教学部工资表（OK)" xfId="1871"/>
    <cellStyle name="好_研究院薪酬试算表 6" xfId="2704"/>
    <cellStyle name="好_研究院薪酬试算表 6_2014年4月城建分校教学部工资表（OK)" xfId="1441"/>
    <cellStyle name="好_研究院薪酬试算表 7" xfId="2705"/>
    <cellStyle name="好_研究院薪酬试算表 7_2014年4月城建分校教学部工资表（OK)" xfId="2706"/>
    <cellStyle name="好_研究院薪酬试算表 8" xfId="2707"/>
    <cellStyle name="好_研究院薪酬试算表 8_2014年4月城建分校教学部工资表（OK)" xfId="2708"/>
    <cellStyle name="好_研究院薪酬试算表 9" xfId="93"/>
    <cellStyle name="好_研究院薪酬试算表 9_2014年4月城建分校教学部工资表（OK)" xfId="2709"/>
    <cellStyle name="好_招生明细" xfId="2010"/>
    <cellStyle name="汇总 2" xfId="1336"/>
    <cellStyle name="汇总 2 2" xfId="2710"/>
    <cellStyle name="汇总 2 2 2" xfId="2711"/>
    <cellStyle name="汇总 2 2 2 2" xfId="2712"/>
    <cellStyle name="汇总 2 3" xfId="2714"/>
    <cellStyle name="汇总 2 4" xfId="414"/>
    <cellStyle name="汇总 3" xfId="1338"/>
    <cellStyle name="汇总 4" xfId="1340"/>
    <cellStyle name="汇总 5" xfId="1342"/>
    <cellStyle name="汇总 6" xfId="1344"/>
    <cellStyle name="汇总 7" xfId="2715"/>
    <cellStyle name="汇总 8" xfId="2713"/>
    <cellStyle name="汇总 9" xfId="2716"/>
    <cellStyle name="货币 10" xfId="2717"/>
    <cellStyle name="货币 11" xfId="175"/>
    <cellStyle name="货币 12" xfId="198"/>
    <cellStyle name="货币 13" xfId="389"/>
    <cellStyle name="货币 14" xfId="2718"/>
    <cellStyle name="货币 15" xfId="2719"/>
    <cellStyle name="货币 16" xfId="2721"/>
    <cellStyle name="货币 17" xfId="2723"/>
    <cellStyle name="货币 18" xfId="1937"/>
    <cellStyle name="货币 19" xfId="2725"/>
    <cellStyle name="货币 2" xfId="2390"/>
    <cellStyle name="货币 20" xfId="2720"/>
    <cellStyle name="货币 21" xfId="2722"/>
    <cellStyle name="货币 22" xfId="2724"/>
    <cellStyle name="货币 3" xfId="2726"/>
    <cellStyle name="货币 4" xfId="2727"/>
    <cellStyle name="货币 5" xfId="2728"/>
    <cellStyle name="货币 6" xfId="173"/>
    <cellStyle name="货币 7" xfId="196"/>
    <cellStyle name="货币 8" xfId="387"/>
    <cellStyle name="货币 9" xfId="2491"/>
    <cellStyle name="计算 2" xfId="2729"/>
    <cellStyle name="计算 2 2" xfId="2730"/>
    <cellStyle name="计算 2 2 2" xfId="2731"/>
    <cellStyle name="计算 2 2 2 2" xfId="2732"/>
    <cellStyle name="计算 2 3" xfId="2733"/>
    <cellStyle name="计算 2 4" xfId="2734"/>
    <cellStyle name="计算 3" xfId="2735"/>
    <cellStyle name="计算 4" xfId="80"/>
    <cellStyle name="计算 5" xfId="2736"/>
    <cellStyle name="计算 6" xfId="2737"/>
    <cellStyle name="计算 7" xfId="2738"/>
    <cellStyle name="计算 8" xfId="2591"/>
    <cellStyle name="计算 9" xfId="2739"/>
    <cellStyle name="检查单元格 2" xfId="2740"/>
    <cellStyle name="检查单元格 2 2" xfId="2741"/>
    <cellStyle name="检查单元格 2 2 2" xfId="1646"/>
    <cellStyle name="检查单元格 2 2 2 2" xfId="2284"/>
    <cellStyle name="检查单元格 2 3" xfId="2742"/>
    <cellStyle name="检查单元格 2 4" xfId="2259"/>
    <cellStyle name="检查单元格 3" xfId="2743"/>
    <cellStyle name="检查单元格 4" xfId="2509"/>
    <cellStyle name="检查单元格 5" xfId="2744"/>
    <cellStyle name="检查单元格 6" xfId="2745"/>
    <cellStyle name="检查单元格 7" xfId="2746"/>
    <cellStyle name="检查单元格 8" xfId="2677"/>
    <cellStyle name="检查单元格 9" xfId="2747"/>
    <cellStyle name="解释性文本 2" xfId="2748"/>
    <cellStyle name="解释性文本 2 2" xfId="2749"/>
    <cellStyle name="解释性文本 2 2 2" xfId="2750"/>
    <cellStyle name="解释性文本 2 2 2 2" xfId="2751"/>
    <cellStyle name="解释性文本 2 3" xfId="2752"/>
    <cellStyle name="解释性文本 2 4" xfId="1718"/>
    <cellStyle name="解释性文本 3" xfId="2753"/>
    <cellStyle name="解释性文本 4" xfId="2754"/>
    <cellStyle name="解释性文本 5" xfId="1957"/>
    <cellStyle name="解释性文本 6" xfId="1962"/>
    <cellStyle name="解释性文本 7" xfId="1964"/>
    <cellStyle name="解释性文本 8" xfId="1966"/>
    <cellStyle name="解释性文本 9" xfId="1968"/>
    <cellStyle name="借出原因" xfId="2755"/>
    <cellStyle name="借出原因 2" xfId="2756"/>
    <cellStyle name="借出原因 2 2" xfId="1069"/>
    <cellStyle name="借出原因 2 2 2" xfId="2757"/>
    <cellStyle name="借出原因 2 2 2 2" xfId="2758"/>
    <cellStyle name="借出原因 2 3" xfId="2759"/>
    <cellStyle name="借出原因 2 4" xfId="1253"/>
    <cellStyle name="借出原因 3" xfId="2761"/>
    <cellStyle name="借出原因 4" xfId="2762"/>
    <cellStyle name="警告文本 2" xfId="2763"/>
    <cellStyle name="警告文本 2 2" xfId="2764"/>
    <cellStyle name="警告文本 2 2 2" xfId="2765"/>
    <cellStyle name="警告文本 2 2 2 2" xfId="1530"/>
    <cellStyle name="警告文本 2 3" xfId="2766"/>
    <cellStyle name="警告文本 2 4" xfId="2767"/>
    <cellStyle name="警告文本 3" xfId="2769"/>
    <cellStyle name="警告文本 4" xfId="2770"/>
    <cellStyle name="警告文本 5" xfId="2771"/>
    <cellStyle name="警告文本 6" xfId="2772"/>
    <cellStyle name="警告文本 7" xfId="2773"/>
    <cellStyle name="警告文本 8" xfId="207"/>
    <cellStyle name="警告文本 9" xfId="209"/>
    <cellStyle name="链接单元格 2" xfId="2774"/>
    <cellStyle name="链接单元格 2 2" xfId="265"/>
    <cellStyle name="链接单元格 2 2 2" xfId="2775"/>
    <cellStyle name="链接单元格 2 2 2 2" xfId="2776"/>
    <cellStyle name="链接单元格 2 3" xfId="267"/>
    <cellStyle name="链接单元格 2 4" xfId="271"/>
    <cellStyle name="链接单元格 3" xfId="2777"/>
    <cellStyle name="链接单元格 4" xfId="2778"/>
    <cellStyle name="链接单元格 5" xfId="2779"/>
    <cellStyle name="链接单元格 6" xfId="2780"/>
    <cellStyle name="链接单元格 7" xfId="2456"/>
    <cellStyle name="链接单元格 8" xfId="2462"/>
    <cellStyle name="链接单元格 9" xfId="2464"/>
    <cellStyle name="普通_laroux" xfId="2781"/>
    <cellStyle name="千分位[0]_laroux" xfId="2782"/>
    <cellStyle name="千分位_laroux" xfId="1808"/>
    <cellStyle name="千位[0]_ 方正PC" xfId="2118"/>
    <cellStyle name="千位_ 方正PC" xfId="2511"/>
    <cellStyle name="千位分隔" xfId="8" builtinId="3"/>
    <cellStyle name="千位分隔 10" xfId="2784"/>
    <cellStyle name="千位分隔 11" xfId="2499"/>
    <cellStyle name="千位分隔 12" xfId="2785"/>
    <cellStyle name="千位分隔 13" xfId="1473"/>
    <cellStyle name="千位分隔 14" xfId="1487"/>
    <cellStyle name="千位分隔 15" xfId="2786"/>
    <cellStyle name="千位分隔 16" xfId="2093"/>
    <cellStyle name="千位分隔 17" xfId="2789"/>
    <cellStyle name="千位分隔 18" xfId="2504"/>
    <cellStyle name="千位分隔 19" xfId="2791"/>
    <cellStyle name="千位分隔 2" xfId="2793"/>
    <cellStyle name="千位分隔 20" xfId="2787"/>
    <cellStyle name="千位分隔 21" xfId="2094"/>
    <cellStyle name="千位分隔 22" xfId="2790"/>
    <cellStyle name="千位分隔 23" xfId="2505"/>
    <cellStyle name="千位分隔 24" xfId="2792"/>
    <cellStyle name="千位分隔 3" xfId="1897"/>
    <cellStyle name="千位分隔 4" xfId="1905"/>
    <cellStyle name="千位分隔 5" xfId="1907"/>
    <cellStyle name="千位分隔 6" xfId="411"/>
    <cellStyle name="千位分隔 7" xfId="418"/>
    <cellStyle name="千位分隔 8" xfId="150"/>
    <cellStyle name="千位分隔 9" xfId="1599"/>
    <cellStyle name="千位分隔[0]" xfId="6" builtinId="6"/>
    <cellStyle name="千位分隔[0] 10" xfId="273"/>
    <cellStyle name="千位分隔[0] 17" xfId="677"/>
    <cellStyle name="千位分隔[0] 2" xfId="1057"/>
    <cellStyle name="千位分隔[0] 2 2" xfId="1060"/>
    <cellStyle name="千位分隔[0] 2 2 2" xfId="1063"/>
    <cellStyle name="千位分隔[0] 2 2 2 2" xfId="1065"/>
    <cellStyle name="千位分隔[0] 2 2 2 2 2" xfId="2794"/>
    <cellStyle name="千位分隔[0] 2 2 3" xfId="2795"/>
    <cellStyle name="千位分隔[0] 2 2 4" xfId="2796"/>
    <cellStyle name="千位分隔[0] 2 3" xfId="1067"/>
    <cellStyle name="千位分隔[0] 2 4" xfId="1070"/>
    <cellStyle name="千位分隔[0] 2 5" xfId="2760"/>
    <cellStyle name="千位分隔[0] 2 6" xfId="1254"/>
    <cellStyle name="千位分隔[0] 2 7" xfId="140"/>
    <cellStyle name="千位分隔[0] 2 8" xfId="1258"/>
    <cellStyle name="千位分隔[0] 2 9" xfId="2797"/>
    <cellStyle name="千位分隔[0] 3" xfId="1072"/>
    <cellStyle name="千位分隔[0] 3 2" xfId="2798"/>
    <cellStyle name="千位分隔[0] 3 3" xfId="2799"/>
    <cellStyle name="千位分隔[0] 32" xfId="2800"/>
    <cellStyle name="千位分隔[0] 4" xfId="1075"/>
    <cellStyle name="千位分隔[0] 5" xfId="1077"/>
    <cellStyle name="千位分隔[0] 6" xfId="1079"/>
    <cellStyle name="千位分隔[0] 7" xfId="1082"/>
    <cellStyle name="千位分隔[0] 8" xfId="1084"/>
    <cellStyle name="千位分隔[0] 9" xfId="1087"/>
    <cellStyle name="强调 1" xfId="729"/>
    <cellStyle name="强调 1 2" xfId="2801"/>
    <cellStyle name="强调 1 2 2" xfId="1869"/>
    <cellStyle name="强调 1 2 2 2" xfId="2802"/>
    <cellStyle name="强调 1 2 2 2 2" xfId="2341"/>
    <cellStyle name="强调 1 2 3" xfId="1872"/>
    <cellStyle name="强调 1 2 4" xfId="1874"/>
    <cellStyle name="强调 1 3" xfId="2803"/>
    <cellStyle name="强调 1 4" xfId="407"/>
    <cellStyle name="强调 1 5" xfId="2804"/>
    <cellStyle name="强调 1 6" xfId="2805"/>
    <cellStyle name="强调 1 7" xfId="2806"/>
    <cellStyle name="强调 1 8" xfId="2807"/>
    <cellStyle name="强调 1 9" xfId="2808"/>
    <cellStyle name="强调 2" xfId="517"/>
    <cellStyle name="强调 2 2" xfId="2016"/>
    <cellStyle name="强调 2 2 2" xfId="2809"/>
    <cellStyle name="强调 2 2 2 2" xfId="2657"/>
    <cellStyle name="强调 2 2 2 2 2" xfId="2810"/>
    <cellStyle name="强调 2 2 3" xfId="2811"/>
    <cellStyle name="强调 2 2 4" xfId="2812"/>
    <cellStyle name="强调 2 3" xfId="2191"/>
    <cellStyle name="强调 2 4" xfId="2813"/>
    <cellStyle name="强调 2 5" xfId="1925"/>
    <cellStyle name="强调 2 6" xfId="1930"/>
    <cellStyle name="强调 2 7" xfId="1932"/>
    <cellStyle name="强调 2 8" xfId="2814"/>
    <cellStyle name="强调 2 9" xfId="2815"/>
    <cellStyle name="强调 3" xfId="2516"/>
    <cellStyle name="强调 3 2" xfId="2816"/>
    <cellStyle name="强调 3 2 2" xfId="437"/>
    <cellStyle name="强调 3 2 2 2" xfId="2817"/>
    <cellStyle name="强调 3 2 2 2 2" xfId="2818"/>
    <cellStyle name="强调 3 2 3" xfId="2819"/>
    <cellStyle name="强调 3 2 4" xfId="2820"/>
    <cellStyle name="强调 3 3" xfId="2821"/>
    <cellStyle name="强调 3 4" xfId="2822"/>
    <cellStyle name="强调 3 5" xfId="2823"/>
    <cellStyle name="强调 3 6" xfId="2824"/>
    <cellStyle name="强调 3 7" xfId="1125"/>
    <cellStyle name="强调 3 8" xfId="1132"/>
    <cellStyle name="强调 3 9" xfId="1134"/>
    <cellStyle name="强调文字颜色 1 2" xfId="2825"/>
    <cellStyle name="强调文字颜色 1 2 2" xfId="2826"/>
    <cellStyle name="强调文字颜色 1 2 2 2" xfId="2827"/>
    <cellStyle name="强调文字颜色 1 2 2 2 2" xfId="1262"/>
    <cellStyle name="强调文字颜色 1 2 3" xfId="795"/>
    <cellStyle name="强调文字颜色 1 2 4" xfId="642"/>
    <cellStyle name="强调文字颜色 1 3" xfId="2828"/>
    <cellStyle name="强调文字颜色 1 4" xfId="2829"/>
    <cellStyle name="强调文字颜色 1 5" xfId="312"/>
    <cellStyle name="强调文字颜色 1 6" xfId="2830"/>
    <cellStyle name="强调文字颜色 1 7" xfId="1843"/>
    <cellStyle name="强调文字颜色 1 8" xfId="2831"/>
    <cellStyle name="强调文字颜色 1 9" xfId="2832"/>
    <cellStyle name="强调文字颜色 2 2" xfId="2833"/>
    <cellStyle name="强调文字颜色 2 2 2" xfId="972"/>
    <cellStyle name="强调文字颜色 2 2 2 2" xfId="354"/>
    <cellStyle name="强调文字颜色 2 2 2 2 2" xfId="975"/>
    <cellStyle name="强调文字颜色 2 2 3" xfId="2834"/>
    <cellStyle name="强调文字颜色 2 2 4" xfId="2835"/>
    <cellStyle name="强调文字颜色 2 3" xfId="2623"/>
    <cellStyle name="强调文字颜色 2 4" xfId="2836"/>
    <cellStyle name="强调文字颜色 2 5" xfId="2837"/>
    <cellStyle name="强调文字颜色 2 6" xfId="2838"/>
    <cellStyle name="强调文字颜色 2 7" xfId="2839"/>
    <cellStyle name="强调文字颜色 2 8" xfId="2840"/>
    <cellStyle name="强调文字颜色 2 9" xfId="2841"/>
    <cellStyle name="强调文字颜色 3 2" xfId="2842"/>
    <cellStyle name="强调文字颜色 3 2 2" xfId="2843"/>
    <cellStyle name="强调文字颜色 3 2 2 2" xfId="2544"/>
    <cellStyle name="强调文字颜色 3 2 2 2 2" xfId="1384"/>
    <cellStyle name="强调文字颜色 3 2 3" xfId="2844"/>
    <cellStyle name="强调文字颜色 3 2 4" xfId="2845"/>
    <cellStyle name="强调文字颜色 3 3" xfId="2333"/>
    <cellStyle name="强调文字颜色 3 4" xfId="2335"/>
    <cellStyle name="强调文字颜色 3 5" xfId="2337"/>
    <cellStyle name="强调文字颜色 3 6" xfId="2339"/>
    <cellStyle name="强调文字颜色 3 7" xfId="2846"/>
    <cellStyle name="强调文字颜色 3 8" xfId="2205"/>
    <cellStyle name="强调文字颜色 3 9" xfId="512"/>
    <cellStyle name="强调文字颜色 4 2" xfId="1976"/>
    <cellStyle name="强调文字颜色 4 2 2" xfId="2847"/>
    <cellStyle name="强调文字颜色 4 2 2 2" xfId="2848"/>
    <cellStyle name="强调文字颜色 4 2 2 2 2" xfId="2849"/>
    <cellStyle name="强调文字颜色 4 2 3" xfId="2850"/>
    <cellStyle name="强调文字颜色 4 2 4" xfId="2851"/>
    <cellStyle name="强调文字颜色 4 3" xfId="1979"/>
    <cellStyle name="强调文字颜色 4 4" xfId="1982"/>
    <cellStyle name="强调文字颜色 4 5" xfId="1986"/>
    <cellStyle name="强调文字颜色 4 6" xfId="1989"/>
    <cellStyle name="强调文字颜色 4 7" xfId="1992"/>
    <cellStyle name="强调文字颜色 4 8" xfId="1995"/>
    <cellStyle name="强调文字颜色 4 9" xfId="2852"/>
    <cellStyle name="强调文字颜色 5 2" xfId="2853"/>
    <cellStyle name="强调文字颜色 5 2 2" xfId="1474"/>
    <cellStyle name="强调文字颜色 5 2 2 2" xfId="1476"/>
    <cellStyle name="强调文字颜色 5 2 2 2 2" xfId="1479"/>
    <cellStyle name="强调文字颜色 5 2 3" xfId="1488"/>
    <cellStyle name="强调文字颜色 5 2 4" xfId="2788"/>
    <cellStyle name="强调文字颜色 5 3" xfId="2854"/>
    <cellStyle name="强调文字颜色 5 4" xfId="2855"/>
    <cellStyle name="强调文字颜色 5 5" xfId="2856"/>
    <cellStyle name="强调文字颜色 5 6" xfId="2857"/>
    <cellStyle name="强调文字颜色 5 7" xfId="2858"/>
    <cellStyle name="强调文字颜色 5 8" xfId="2650"/>
    <cellStyle name="强调文字颜色 5 9" xfId="2859"/>
    <cellStyle name="强调文字颜色 6 2" xfId="2860"/>
    <cellStyle name="强调文字颜色 6 2 2" xfId="2861"/>
    <cellStyle name="强调文字颜色 6 2 2 2" xfId="2862"/>
    <cellStyle name="强调文字颜色 6 2 2 2 2" xfId="2863"/>
    <cellStyle name="强调文字颜色 6 2 3" xfId="2864"/>
    <cellStyle name="强调文字颜色 6 2 4" xfId="2865"/>
    <cellStyle name="强调文字颜色 6 3" xfId="2866"/>
    <cellStyle name="强调文字颜色 6 4" xfId="2615"/>
    <cellStyle name="强调文字颜色 6 5" xfId="2618"/>
    <cellStyle name="强调文字颜色 6 6" xfId="2620"/>
    <cellStyle name="强调文字颜色 6 7" xfId="2867"/>
    <cellStyle name="强调文字颜色 6 8" xfId="2868"/>
    <cellStyle name="强调文字颜色 6 9" xfId="1442"/>
    <cellStyle name="日期" xfId="2869"/>
    <cellStyle name="日期 2" xfId="2870"/>
    <cellStyle name="日期 2 2" xfId="375"/>
    <cellStyle name="日期 2 2 2" xfId="2871"/>
    <cellStyle name="日期 2 2 2 2" xfId="1944"/>
    <cellStyle name="日期 2 3" xfId="727"/>
    <cellStyle name="日期 2 4" xfId="730"/>
    <cellStyle name="日期 3" xfId="2872"/>
    <cellStyle name="日期 4" xfId="2873"/>
    <cellStyle name="商品名称" xfId="2874"/>
    <cellStyle name="商品名称 2" xfId="2875"/>
    <cellStyle name="商品名称 2 2" xfId="2876"/>
    <cellStyle name="商品名称 2 2 2" xfId="2316"/>
    <cellStyle name="商品名称 2 2 2 2" xfId="1972"/>
    <cellStyle name="商品名称 2 3" xfId="2877"/>
    <cellStyle name="商品名称 2 4" xfId="2878"/>
    <cellStyle name="商品名称 3" xfId="2879"/>
    <cellStyle name="商品名称 4" xfId="1359"/>
    <cellStyle name="适中 2" xfId="1452"/>
    <cellStyle name="适中 2 2" xfId="1456"/>
    <cellStyle name="适中 2 2 2" xfId="2345"/>
    <cellStyle name="适中 2 2 2 2" xfId="2880"/>
    <cellStyle name="适中 2 3" xfId="2278"/>
    <cellStyle name="适中 2 4" xfId="2280"/>
    <cellStyle name="适中 3" xfId="2881"/>
    <cellStyle name="适中 4" xfId="2882"/>
    <cellStyle name="适中 5" xfId="2883"/>
    <cellStyle name="适中 6" xfId="2884"/>
    <cellStyle name="适中 7" xfId="2885"/>
    <cellStyle name="适中 8" xfId="2224"/>
    <cellStyle name="适中 9" xfId="2886"/>
    <cellStyle name="输出 2" xfId="2887"/>
    <cellStyle name="输出 2 2" xfId="2888"/>
    <cellStyle name="输出 2 2 2" xfId="2889"/>
    <cellStyle name="输出 2 2 2 2" xfId="2890"/>
    <cellStyle name="输出 2 3" xfId="367"/>
    <cellStyle name="输出 2 4" xfId="2891"/>
    <cellStyle name="输出 3" xfId="2892"/>
    <cellStyle name="输出 4" xfId="73"/>
    <cellStyle name="输出 5" xfId="2893"/>
    <cellStyle name="输出 6" xfId="2091"/>
    <cellStyle name="输出 7" xfId="2097"/>
    <cellStyle name="输出 8" xfId="472"/>
    <cellStyle name="输出 9" xfId="156"/>
    <cellStyle name="输入 2" xfId="2289"/>
    <cellStyle name="输入 2 2" xfId="2894"/>
    <cellStyle name="输入 2 2 2" xfId="2895"/>
    <cellStyle name="输入 2 2 2 2" xfId="2669"/>
    <cellStyle name="输入 2 3" xfId="2896"/>
    <cellStyle name="输入 2 4" xfId="1061"/>
    <cellStyle name="输入 3" xfId="2357"/>
    <cellStyle name="输入 4" xfId="2897"/>
    <cellStyle name="输入 5" xfId="2898"/>
    <cellStyle name="输入 6" xfId="2899"/>
    <cellStyle name="输入 7" xfId="2900"/>
    <cellStyle name="输入 8" xfId="2783"/>
    <cellStyle name="输入 9" xfId="2901"/>
    <cellStyle name="数量" xfId="2902"/>
    <cellStyle name="数量 2" xfId="299"/>
    <cellStyle name="数量 2 2" xfId="2903"/>
    <cellStyle name="数量 2 2 2" xfId="1893"/>
    <cellStyle name="数量 2 2 2 2" xfId="2904"/>
    <cellStyle name="数量 2 3" xfId="2905"/>
    <cellStyle name="数量 2 4" xfId="2906"/>
    <cellStyle name="数量 3" xfId="1851"/>
    <cellStyle name="数量 4" xfId="2907"/>
    <cellStyle name="样式 1" xfId="563"/>
    <cellStyle name="样式 1 2" xfId="2768"/>
    <cellStyle name="样式 1 2 2" xfId="2908"/>
    <cellStyle name="样式 1 2 2 2" xfId="2909"/>
    <cellStyle name="样式 1 2 2 2 2" xfId="2910"/>
    <cellStyle name="样式 1 2 3" xfId="1058"/>
    <cellStyle name="样式 1 2 4" xfId="1073"/>
    <cellStyle name="样式 1 3" xfId="2911"/>
    <cellStyle name="样式 1 4" xfId="1627"/>
    <cellStyle name="昗弨_Pacific Region P&amp;L" xfId="2912"/>
    <cellStyle name="寘嬫愗傝 [0.00]_Region Orders (2)" xfId="2913"/>
    <cellStyle name="寘嬫愗傝_Region Orders (2)" xfId="1803"/>
    <cellStyle name="注释 2" xfId="2914"/>
    <cellStyle name="注释 2 2" xfId="838"/>
    <cellStyle name="注释 2 2 2" xfId="2915"/>
    <cellStyle name="注释 2 2 2 2" xfId="2916"/>
    <cellStyle name="注释 2 3" xfId="841"/>
    <cellStyle name="注释 2 4" xfId="844"/>
    <cellStyle name="注释 3" xfId="2917"/>
    <cellStyle name="注释 4" xfId="2918"/>
    <cellStyle name="注释 5" xfId="1289"/>
    <cellStyle name="注释 6" xfId="2919"/>
    <cellStyle name="注释 7" xfId="2472"/>
    <cellStyle name="注释 8" xfId="2475"/>
    <cellStyle name="注释 9" xfId="2477"/>
  </cellStyles>
  <dxfs count="0"/>
  <tableStyles count="0" defaultTableStyle="TableStyleMedium9" defaultPivotStyle="PivotStyleLight16"/>
  <colors>
    <mruColors>
      <color rgb="FF99CC00"/>
      <color rgb="FF66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2.xml"/><Relationship Id="rId18" Type="http://schemas.openxmlformats.org/officeDocument/2006/relationships/externalLink" Target="externalLinks/externalLink7.xml"/><Relationship Id="rId26" Type="http://schemas.openxmlformats.org/officeDocument/2006/relationships/externalLink" Target="externalLinks/externalLink15.xml"/><Relationship Id="rId3" Type="http://schemas.openxmlformats.org/officeDocument/2006/relationships/worksheet" Target="worksheets/sheet3.xml"/><Relationship Id="rId21" Type="http://schemas.openxmlformats.org/officeDocument/2006/relationships/externalLink" Target="externalLinks/externalLink10.xml"/><Relationship Id="rId34"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externalLink" Target="externalLinks/externalLink1.xml"/><Relationship Id="rId17" Type="http://schemas.openxmlformats.org/officeDocument/2006/relationships/externalLink" Target="externalLinks/externalLink6.xml"/><Relationship Id="rId25" Type="http://schemas.openxmlformats.org/officeDocument/2006/relationships/externalLink" Target="externalLinks/externalLink14.xml"/><Relationship Id="rId33" Type="http://schemas.openxmlformats.org/officeDocument/2006/relationships/externalLink" Target="externalLinks/externalLink22.xml"/><Relationship Id="rId2" Type="http://schemas.openxmlformats.org/officeDocument/2006/relationships/worksheet" Target="worksheets/sheet2.xml"/><Relationship Id="rId16" Type="http://schemas.openxmlformats.org/officeDocument/2006/relationships/externalLink" Target="externalLinks/externalLink5.xml"/><Relationship Id="rId20" Type="http://schemas.openxmlformats.org/officeDocument/2006/relationships/externalLink" Target="externalLinks/externalLink9.xml"/><Relationship Id="rId29" Type="http://schemas.openxmlformats.org/officeDocument/2006/relationships/externalLink" Target="externalLinks/externalLink1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3.xml"/><Relationship Id="rId32" Type="http://schemas.openxmlformats.org/officeDocument/2006/relationships/externalLink" Target="externalLinks/externalLink21.xml"/><Relationship Id="rId37"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externalLink" Target="externalLinks/externalLink4.xml"/><Relationship Id="rId23" Type="http://schemas.openxmlformats.org/officeDocument/2006/relationships/externalLink" Target="externalLinks/externalLink12.xml"/><Relationship Id="rId28" Type="http://schemas.openxmlformats.org/officeDocument/2006/relationships/externalLink" Target="externalLinks/externalLink17.xml"/><Relationship Id="rId36"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externalLink" Target="externalLinks/externalLink8.xml"/><Relationship Id="rId31" Type="http://schemas.openxmlformats.org/officeDocument/2006/relationships/externalLink" Target="externalLinks/externalLink2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3.xml"/><Relationship Id="rId22" Type="http://schemas.openxmlformats.org/officeDocument/2006/relationships/externalLink" Target="externalLinks/externalLink11.xml"/><Relationship Id="rId27" Type="http://schemas.openxmlformats.org/officeDocument/2006/relationships/externalLink" Target="externalLinks/externalLink16.xml"/><Relationship Id="rId30" Type="http://schemas.openxmlformats.org/officeDocument/2006/relationships/externalLink" Target="externalLinks/externalLink19.xml"/><Relationship Id="rId35" Type="http://schemas.openxmlformats.org/officeDocument/2006/relationships/styles" Target="styles.xml"/></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41</xdr:col>
      <xdr:colOff>9525</xdr:colOff>
      <xdr:row>5</xdr:row>
      <xdr:rowOff>47625</xdr:rowOff>
    </xdr:from>
    <xdr:to>
      <xdr:col>43</xdr:col>
      <xdr:colOff>104775</xdr:colOff>
      <xdr:row>8</xdr:row>
      <xdr:rowOff>0</xdr:rowOff>
    </xdr:to>
    <xdr:sp macro="" textlink="">
      <xdr:nvSpPr>
        <xdr:cNvPr id="8" name="圆角矩形标注 7"/>
        <xdr:cNvSpPr/>
      </xdr:nvSpPr>
      <xdr:spPr>
        <a:xfrm>
          <a:off x="18849975" y="1228725"/>
          <a:ext cx="1104900" cy="898398"/>
        </a:xfrm>
        <a:prstGeom prst="wedgeRoundRectCallout">
          <a:avLst>
            <a:gd name="adj1" fmla="val -66523"/>
            <a:gd name="adj2" fmla="val -38221"/>
            <a:gd name="adj3" fmla="val 16667"/>
          </a:avLst>
        </a:prstGeom>
        <a:noFill/>
        <a:ln w="15875" cap="flat" cmpd="sng" algn="ctr">
          <a:solidFill>
            <a:srgbClr val="FF0000"/>
          </a:solidFill>
          <a:prstDash val="solid"/>
          <a:miter lim="200000"/>
        </a:ln>
      </xdr:spPr>
      <xdr:txBody>
        <a:bodyPr rtlCol="0" anchor="ctr"/>
        <a:lstStyle/>
        <a:p>
          <a:pPr algn="ctr"/>
          <a:r>
            <a:rPr lang="en-US" altLang="zh-CN" sz="1100"/>
            <a:t>0.6%</a:t>
          </a:r>
          <a:r>
            <a:rPr lang="zh-CN" altLang="en-US" sz="1100"/>
            <a:t>提成比是按表格</a:t>
          </a:r>
          <a:r>
            <a:rPr lang="en-US" altLang="zh-CN" sz="1100"/>
            <a:t>1</a:t>
          </a:r>
          <a:r>
            <a:rPr lang="zh-CN" altLang="en-US" sz="1100"/>
            <a:t>参考</a:t>
          </a:r>
        </a:p>
      </xdr:txBody>
    </xdr:sp>
    <xdr:clientData/>
  </xdr:twoCellAnchor>
  <xdr:twoCellAnchor>
    <xdr:from>
      <xdr:col>13</xdr:col>
      <xdr:colOff>285750</xdr:colOff>
      <xdr:row>0</xdr:row>
      <xdr:rowOff>19050</xdr:rowOff>
    </xdr:from>
    <xdr:to>
      <xdr:col>18</xdr:col>
      <xdr:colOff>19050</xdr:colOff>
      <xdr:row>1</xdr:row>
      <xdr:rowOff>0</xdr:rowOff>
    </xdr:to>
    <xdr:sp macro="" textlink="">
      <xdr:nvSpPr>
        <xdr:cNvPr id="9" name="圆角矩形标注 8"/>
        <xdr:cNvSpPr/>
      </xdr:nvSpPr>
      <xdr:spPr>
        <a:xfrm>
          <a:off x="5686425" y="19050"/>
          <a:ext cx="1638300" cy="581025"/>
        </a:xfrm>
        <a:prstGeom prst="wedgeRoundRectCallout">
          <a:avLst>
            <a:gd name="adj1" fmla="val -23740"/>
            <a:gd name="adj2" fmla="val 159222"/>
            <a:gd name="adj3" fmla="val 16667"/>
          </a:avLst>
        </a:prstGeom>
        <a:noFill/>
        <a:ln w="15875" cap="flat" cmpd="sng" algn="ctr">
          <a:solidFill>
            <a:srgbClr val="FF0000"/>
          </a:solidFill>
          <a:prstDash val="solid"/>
          <a:miter lim="200000"/>
        </a:ln>
      </xdr:spPr>
      <xdr:txBody>
        <a:bodyPr rtlCol="0" anchor="ctr"/>
        <a:lstStyle/>
        <a:p>
          <a:pPr algn="ctr"/>
          <a:r>
            <a:rPr lang="zh-CN" altLang="en-US" sz="1100"/>
            <a:t>这</a:t>
          </a:r>
          <a:r>
            <a:rPr lang="en-US" altLang="zh-CN" sz="1100"/>
            <a:t>O7</a:t>
          </a:r>
          <a:r>
            <a:rPr lang="zh-CN" altLang="en-US" sz="1100"/>
            <a:t>列</a:t>
          </a:r>
          <a:r>
            <a:rPr lang="en-US" altLang="zh-CN" sz="1100"/>
            <a:t>P7</a:t>
          </a:r>
          <a:r>
            <a:rPr lang="zh-CN" altLang="en-US" sz="1100"/>
            <a:t>列</a:t>
          </a:r>
          <a:r>
            <a:rPr lang="en-US" altLang="zh-CN" sz="1100"/>
            <a:t>Q7</a:t>
          </a:r>
          <a:r>
            <a:rPr lang="zh-CN" altLang="en-US" sz="1100"/>
            <a:t>列数据参考表一</a:t>
          </a:r>
        </a:p>
      </xdr:txBody>
    </xdr:sp>
    <xdr:clientData/>
  </xdr:twoCellAnchor>
  <xdr:twoCellAnchor>
    <xdr:from>
      <xdr:col>13</xdr:col>
      <xdr:colOff>304800</xdr:colOff>
      <xdr:row>4</xdr:row>
      <xdr:rowOff>219075</xdr:rowOff>
    </xdr:from>
    <xdr:to>
      <xdr:col>17</xdr:col>
      <xdr:colOff>47625</xdr:colOff>
      <xdr:row>6</xdr:row>
      <xdr:rowOff>38100</xdr:rowOff>
    </xdr:to>
    <xdr:sp macro="" textlink="">
      <xdr:nvSpPr>
        <xdr:cNvPr id="10" name="椭圆 9"/>
        <xdr:cNvSpPr/>
      </xdr:nvSpPr>
      <xdr:spPr>
        <a:xfrm>
          <a:off x="5705475" y="1114425"/>
          <a:ext cx="1076325" cy="314325"/>
        </a:xfrm>
        <a:prstGeom prst="ellipse">
          <a:avLst/>
        </a:prstGeom>
        <a:noFill/>
        <a:ln w="15875" cap="flat" cmpd="sng" algn="ctr">
          <a:solidFill>
            <a:srgbClr val="FF0000"/>
          </a:solidFill>
          <a:prstDash val="solid"/>
          <a:miter lim="200000"/>
        </a:ln>
      </xdr:spPr>
      <xdr:txBody>
        <a:bodyPr rtlCol="0" anchor="ctr"/>
        <a:lstStyle/>
        <a:p>
          <a:pPr algn="ctr"/>
          <a:endParaRPr lang="zh-CN" altLang="en-US" sz="1100"/>
        </a:p>
      </xdr:txBody>
    </xdr:sp>
    <xdr:clientData/>
  </xdr:twoCellAnchor>
  <xdr:twoCellAnchor>
    <xdr:from>
      <xdr:col>10</xdr:col>
      <xdr:colOff>133350</xdr:colOff>
      <xdr:row>12</xdr:row>
      <xdr:rowOff>171450</xdr:rowOff>
    </xdr:from>
    <xdr:to>
      <xdr:col>14</xdr:col>
      <xdr:colOff>161925</xdr:colOff>
      <xdr:row>19</xdr:row>
      <xdr:rowOff>19050</xdr:rowOff>
    </xdr:to>
    <xdr:sp macro="" textlink="">
      <xdr:nvSpPr>
        <xdr:cNvPr id="11" name="圆角矩形标注 10"/>
        <xdr:cNvSpPr/>
      </xdr:nvSpPr>
      <xdr:spPr>
        <a:xfrm>
          <a:off x="4181475" y="3448050"/>
          <a:ext cx="1714500" cy="1114425"/>
        </a:xfrm>
        <a:prstGeom prst="wedgeRoundRectCallout">
          <a:avLst>
            <a:gd name="adj1" fmla="val -98611"/>
            <a:gd name="adj2" fmla="val -85119"/>
            <a:gd name="adj3" fmla="val 16667"/>
          </a:avLst>
        </a:prstGeom>
        <a:noFill/>
        <a:ln w="15875" cap="flat" cmpd="sng" algn="ctr">
          <a:solidFill>
            <a:srgbClr val="FF0000"/>
          </a:solidFill>
          <a:prstDash val="solid"/>
          <a:miter lim="200000"/>
        </a:ln>
      </xdr:spPr>
      <xdr:txBody>
        <a:bodyPr rtlCol="0" anchor="ctr"/>
        <a:lstStyle/>
        <a:p>
          <a:pPr algn="ctr"/>
          <a:r>
            <a:rPr lang="zh-CN" altLang="en-US" sz="1100"/>
            <a:t>人事档案取数</a:t>
          </a:r>
        </a:p>
      </xdr:txBody>
    </xdr:sp>
    <xdr:clientData/>
  </xdr:twoCellAnchor>
  <xdr:twoCellAnchor>
    <xdr:from>
      <xdr:col>0</xdr:col>
      <xdr:colOff>161925</xdr:colOff>
      <xdr:row>4</xdr:row>
      <xdr:rowOff>161925</xdr:rowOff>
    </xdr:from>
    <xdr:to>
      <xdr:col>12</xdr:col>
      <xdr:colOff>19050</xdr:colOff>
      <xdr:row>11</xdr:row>
      <xdr:rowOff>47625</xdr:rowOff>
    </xdr:to>
    <xdr:sp macro="" textlink="">
      <xdr:nvSpPr>
        <xdr:cNvPr id="12" name="圆角矩形 11"/>
        <xdr:cNvSpPr/>
      </xdr:nvSpPr>
      <xdr:spPr>
        <a:xfrm>
          <a:off x="161925" y="1057275"/>
          <a:ext cx="4933950" cy="2057400"/>
        </a:xfrm>
        <a:prstGeom prst="roundRect">
          <a:avLst/>
        </a:prstGeom>
        <a:noFill/>
        <a:ln w="15875" cap="flat" cmpd="sng" algn="ctr">
          <a:solidFill>
            <a:srgbClr val="FF0000"/>
          </a:solidFill>
          <a:prstDash val="solid"/>
          <a:miter lim="200000"/>
        </a:ln>
      </xdr:spPr>
      <xdr:txBody>
        <a:bodyPr rtlCol="0" anchor="ctr"/>
        <a:lstStyle/>
        <a:p>
          <a:pPr algn="ctr"/>
          <a:endParaRPr lang="zh-CN" altLang="en-US" sz="1100"/>
        </a:p>
      </xdr:txBody>
    </xdr:sp>
    <xdr:clientData/>
  </xdr:twoCellAnchor>
  <xdr:twoCellAnchor>
    <xdr:from>
      <xdr:col>17</xdr:col>
      <xdr:colOff>47625</xdr:colOff>
      <xdr:row>1</xdr:row>
      <xdr:rowOff>0</xdr:rowOff>
    </xdr:from>
    <xdr:to>
      <xdr:col>33</xdr:col>
      <xdr:colOff>523875</xdr:colOff>
      <xdr:row>11</xdr:row>
      <xdr:rowOff>0</xdr:rowOff>
    </xdr:to>
    <xdr:sp macro="" textlink="">
      <xdr:nvSpPr>
        <xdr:cNvPr id="13" name="圆角矩形 12"/>
        <xdr:cNvSpPr/>
      </xdr:nvSpPr>
      <xdr:spPr>
        <a:xfrm>
          <a:off x="6781800" y="600075"/>
          <a:ext cx="9601200" cy="2466975"/>
        </a:xfrm>
        <a:prstGeom prst="roundRect">
          <a:avLst/>
        </a:prstGeom>
        <a:noFill/>
        <a:ln w="15875" cap="flat" cmpd="sng" algn="ctr">
          <a:solidFill>
            <a:srgbClr val="FF0000"/>
          </a:solidFill>
          <a:prstDash val="solid"/>
          <a:miter lim="200000"/>
        </a:ln>
      </xdr:spPr>
      <xdr:txBody>
        <a:bodyPr rtlCol="0" anchor="ctr"/>
        <a:lstStyle/>
        <a:p>
          <a:pPr algn="ctr"/>
          <a:endParaRPr lang="zh-CN" altLang="en-US" sz="1100"/>
        </a:p>
      </xdr:txBody>
    </xdr:sp>
    <xdr:clientData/>
  </xdr:twoCellAnchor>
  <xdr:twoCellAnchor>
    <xdr:from>
      <xdr:col>25</xdr:col>
      <xdr:colOff>228600</xdr:colOff>
      <xdr:row>14</xdr:row>
      <xdr:rowOff>76200</xdr:rowOff>
    </xdr:from>
    <xdr:to>
      <xdr:col>29</xdr:col>
      <xdr:colOff>371475</xdr:colOff>
      <xdr:row>19</xdr:row>
      <xdr:rowOff>161925</xdr:rowOff>
    </xdr:to>
    <xdr:sp macro="" textlink="">
      <xdr:nvSpPr>
        <xdr:cNvPr id="14" name="圆角矩形标注 13"/>
        <xdr:cNvSpPr/>
      </xdr:nvSpPr>
      <xdr:spPr>
        <a:xfrm>
          <a:off x="11420475" y="3714750"/>
          <a:ext cx="2524125" cy="990600"/>
        </a:xfrm>
        <a:prstGeom prst="wedgeRoundRectCallout">
          <a:avLst>
            <a:gd name="adj1" fmla="val -12909"/>
            <a:gd name="adj2" fmla="val -118218"/>
            <a:gd name="adj3" fmla="val 16667"/>
          </a:avLst>
        </a:prstGeom>
        <a:noFill/>
        <a:ln w="15875" cap="flat" cmpd="sng" algn="ctr">
          <a:solidFill>
            <a:srgbClr val="FF0000"/>
          </a:solidFill>
          <a:prstDash val="solid"/>
          <a:miter lim="200000"/>
        </a:ln>
      </xdr:spPr>
      <xdr:txBody>
        <a:bodyPr rtlCol="0" anchor="ctr"/>
        <a:lstStyle/>
        <a:p>
          <a:pPr algn="ctr"/>
          <a:r>
            <a:rPr lang="zh-CN" altLang="en-US" sz="1100"/>
            <a:t>从数据经营表终极版里的市场业绩表取数</a:t>
          </a:r>
        </a:p>
      </xdr:txBody>
    </xdr:sp>
    <xdr:clientData/>
  </xdr:twoCellAnchor>
  <xdr:twoCellAnchor>
    <xdr:from>
      <xdr:col>38</xdr:col>
      <xdr:colOff>47625</xdr:colOff>
      <xdr:row>1</xdr:row>
      <xdr:rowOff>0</xdr:rowOff>
    </xdr:from>
    <xdr:to>
      <xdr:col>39</xdr:col>
      <xdr:colOff>28575</xdr:colOff>
      <xdr:row>10</xdr:row>
      <xdr:rowOff>200025</xdr:rowOff>
    </xdr:to>
    <xdr:sp macro="" textlink="">
      <xdr:nvSpPr>
        <xdr:cNvPr id="15" name="矩形 14"/>
        <xdr:cNvSpPr/>
      </xdr:nvSpPr>
      <xdr:spPr>
        <a:xfrm>
          <a:off x="17002125" y="561975"/>
          <a:ext cx="581025" cy="2495550"/>
        </a:xfrm>
        <a:prstGeom prst="rect">
          <a:avLst/>
        </a:prstGeom>
        <a:noFill/>
        <a:ln w="15875" cap="flat" cmpd="sng" algn="ctr">
          <a:solidFill>
            <a:srgbClr val="FF0000"/>
          </a:solidFill>
          <a:prstDash val="solid"/>
          <a:miter lim="200000"/>
        </a:ln>
      </xdr:spPr>
      <xdr:txBody>
        <a:bodyPr rtlCol="0" anchor="ctr"/>
        <a:lstStyle/>
        <a:p>
          <a:pPr algn="ctr"/>
          <a:endParaRPr lang="zh-CN" altLang="en-US" sz="1100"/>
        </a:p>
      </xdr:txBody>
    </xdr:sp>
    <xdr:clientData/>
  </xdr:twoCellAnchor>
  <xdr:twoCellAnchor>
    <xdr:from>
      <xdr:col>35</xdr:col>
      <xdr:colOff>276225</xdr:colOff>
      <xdr:row>13</xdr:row>
      <xdr:rowOff>180974</xdr:rowOff>
    </xdr:from>
    <xdr:to>
      <xdr:col>44</xdr:col>
      <xdr:colOff>47625</xdr:colOff>
      <xdr:row>21</xdr:row>
      <xdr:rowOff>19049</xdr:rowOff>
    </xdr:to>
    <xdr:sp macro="" textlink="">
      <xdr:nvSpPr>
        <xdr:cNvPr id="16" name="圆角矩形标注 15"/>
        <xdr:cNvSpPr/>
      </xdr:nvSpPr>
      <xdr:spPr>
        <a:xfrm>
          <a:off x="18449925" y="2905124"/>
          <a:ext cx="4829175" cy="1285875"/>
        </a:xfrm>
        <a:prstGeom prst="wedgeRoundRectCallout">
          <a:avLst>
            <a:gd name="adj1" fmla="val -13265"/>
            <a:gd name="adj2" fmla="val -108984"/>
            <a:gd name="adj3" fmla="val 16667"/>
          </a:avLst>
        </a:prstGeom>
        <a:noFill/>
        <a:ln w="15875" cap="flat" cmpd="sng" algn="ctr">
          <a:solidFill>
            <a:srgbClr val="FF0000"/>
          </a:solidFill>
          <a:prstDash val="solid"/>
          <a:miter lim="200000"/>
        </a:ln>
      </xdr:spPr>
      <xdr:txBody>
        <a:bodyPr rtlCol="0" anchor="ctr"/>
        <a:lstStyle/>
        <a:p>
          <a:pPr algn="ctr"/>
          <a:r>
            <a:rPr lang="zh-CN" altLang="en-US" sz="1100"/>
            <a:t>如果净人头大于</a:t>
          </a:r>
          <a:r>
            <a:rPr lang="en-US" altLang="zh-CN" sz="1100"/>
            <a:t>2</a:t>
          </a:r>
          <a:r>
            <a:rPr lang="zh-CN" altLang="en-US" sz="1100"/>
            <a:t>，（</a:t>
          </a:r>
          <a:r>
            <a:rPr lang="en-US" altLang="zh-CN" sz="1100"/>
            <a:t>1</a:t>
          </a:r>
          <a:r>
            <a:rPr lang="zh-CN" altLang="en-US" sz="1100"/>
            <a:t>、如果额度大于</a:t>
          </a:r>
          <a:r>
            <a:rPr lang="en-US" altLang="zh-CN" sz="1100"/>
            <a:t>U</a:t>
          </a:r>
          <a:r>
            <a:rPr lang="zh-CN" altLang="en-US" sz="1100"/>
            <a:t>列</a:t>
          </a:r>
          <a:r>
            <a:rPr lang="en-US" altLang="zh-CN" sz="1100"/>
            <a:t>-AC</a:t>
          </a:r>
          <a:r>
            <a:rPr lang="zh-CN" altLang="en-US" sz="1100"/>
            <a:t>列合计，全部按正常提成，</a:t>
          </a:r>
          <a:r>
            <a:rPr lang="en-US" altLang="zh-CN" sz="1100"/>
            <a:t>2</a:t>
          </a:r>
          <a:r>
            <a:rPr lang="zh-CN" altLang="en-US" sz="1100"/>
            <a:t>、如果额度</a:t>
          </a:r>
          <a:r>
            <a:rPr lang="zh-CN" altLang="en-US" sz="1100">
              <a:latin typeface="+mn-lt"/>
              <a:ea typeface="+mn-ea"/>
              <a:cs typeface="+mn-cs"/>
            </a:rPr>
            <a:t>小</a:t>
          </a:r>
          <a:r>
            <a:rPr lang="zh-CN" altLang="zh-CN" sz="1100">
              <a:latin typeface="+mn-lt"/>
              <a:ea typeface="+mn-ea"/>
              <a:cs typeface="+mn-cs"/>
            </a:rPr>
            <a:t>于</a:t>
          </a:r>
          <a:r>
            <a:rPr lang="en-US" altLang="zh-CN" sz="1100">
              <a:latin typeface="+mn-lt"/>
              <a:ea typeface="+mn-ea"/>
              <a:cs typeface="+mn-cs"/>
            </a:rPr>
            <a:t>U</a:t>
          </a:r>
          <a:r>
            <a:rPr lang="zh-CN" altLang="zh-CN" sz="1100">
              <a:latin typeface="+mn-lt"/>
              <a:ea typeface="+mn-ea"/>
              <a:cs typeface="+mn-cs"/>
            </a:rPr>
            <a:t>列</a:t>
          </a:r>
          <a:r>
            <a:rPr lang="en-US" altLang="zh-CN" sz="1100">
              <a:latin typeface="+mn-lt"/>
              <a:ea typeface="+mn-ea"/>
              <a:cs typeface="+mn-cs"/>
            </a:rPr>
            <a:t>-AC</a:t>
          </a:r>
          <a:r>
            <a:rPr lang="zh-CN" altLang="zh-CN" sz="1100">
              <a:latin typeface="+mn-lt"/>
              <a:ea typeface="+mn-ea"/>
              <a:cs typeface="+mn-cs"/>
            </a:rPr>
            <a:t>列合计</a:t>
          </a:r>
          <a:r>
            <a:rPr lang="zh-CN" altLang="en-US" sz="1100">
              <a:latin typeface="+mn-lt"/>
              <a:ea typeface="+mn-ea"/>
              <a:cs typeface="+mn-cs"/>
            </a:rPr>
            <a:t>数，则业绩</a:t>
          </a:r>
          <a:r>
            <a:rPr lang="en-US" altLang="zh-CN" sz="1100">
              <a:latin typeface="+mn-lt"/>
              <a:ea typeface="+mn-ea"/>
              <a:cs typeface="+mn-cs"/>
            </a:rPr>
            <a:t>=</a:t>
          </a:r>
          <a:r>
            <a:rPr lang="zh-CN" altLang="en-US" sz="1100">
              <a:latin typeface="+mn-lt"/>
              <a:ea typeface="+mn-ea"/>
              <a:cs typeface="+mn-cs"/>
            </a:rPr>
            <a:t>额度的部分，提成点从高至低计算领取业绩，超过额度的业绩打</a:t>
          </a:r>
          <a:r>
            <a:rPr lang="en-US" altLang="zh-CN" sz="1100">
              <a:latin typeface="+mn-lt"/>
              <a:ea typeface="+mn-ea"/>
              <a:cs typeface="+mn-cs"/>
            </a:rPr>
            <a:t>6</a:t>
          </a:r>
          <a:r>
            <a:rPr lang="zh-CN" altLang="en-US" sz="1100">
              <a:latin typeface="+mn-lt"/>
              <a:ea typeface="+mn-ea"/>
              <a:cs typeface="+mn-cs"/>
            </a:rPr>
            <a:t>折</a:t>
          </a:r>
          <a:r>
            <a:rPr lang="zh-CN" altLang="en-US" sz="1100"/>
            <a:t>）</a:t>
          </a:r>
          <a:r>
            <a:rPr lang="en-US" altLang="zh-CN" sz="1100"/>
            <a:t>*1</a:t>
          </a:r>
          <a:r>
            <a:rPr lang="zh-CN" altLang="en-US" sz="1100"/>
            <a:t>，否则</a:t>
          </a:r>
          <a:r>
            <a:rPr lang="en-US" altLang="zh-CN" sz="1100"/>
            <a:t>*0.85</a:t>
          </a:r>
        </a:p>
        <a:p>
          <a:pPr algn="ctr"/>
          <a:r>
            <a:rPr lang="en-US" altLang="zh-CN" sz="1100"/>
            <a:t>=</a:t>
          </a:r>
          <a:endParaRPr lang="zh-CN" altLang="en-US" sz="1100"/>
        </a:p>
      </xdr:txBody>
    </xdr:sp>
    <xdr:clientData/>
  </xdr:twoCellAnchor>
  <xdr:twoCellAnchor>
    <xdr:from>
      <xdr:col>44</xdr:col>
      <xdr:colOff>485775</xdr:colOff>
      <xdr:row>17</xdr:row>
      <xdr:rowOff>0</xdr:rowOff>
    </xdr:from>
    <xdr:to>
      <xdr:col>47</xdr:col>
      <xdr:colOff>76200</xdr:colOff>
      <xdr:row>21</xdr:row>
      <xdr:rowOff>174498</xdr:rowOff>
    </xdr:to>
    <xdr:sp macro="" textlink="">
      <xdr:nvSpPr>
        <xdr:cNvPr id="17" name="圆角矩形标注 16"/>
        <xdr:cNvSpPr/>
      </xdr:nvSpPr>
      <xdr:spPr>
        <a:xfrm>
          <a:off x="20840700" y="4181475"/>
          <a:ext cx="1104900" cy="898398"/>
        </a:xfrm>
        <a:prstGeom prst="wedgeRoundRectCallout">
          <a:avLst>
            <a:gd name="adj1" fmla="val -22558"/>
            <a:gd name="adj2" fmla="val -377492"/>
            <a:gd name="adj3" fmla="val 16667"/>
          </a:avLst>
        </a:prstGeom>
        <a:noFill/>
        <a:ln w="15875" cap="flat" cmpd="sng" algn="ctr">
          <a:solidFill>
            <a:srgbClr val="FF0000"/>
          </a:solidFill>
          <a:prstDash val="solid"/>
          <a:miter lim="200000"/>
        </a:ln>
      </xdr:spPr>
      <xdr:txBody>
        <a:bodyPr rtlCol="0" anchor="ctr"/>
        <a:lstStyle/>
        <a:p>
          <a:pPr algn="ctr"/>
          <a:r>
            <a:rPr lang="zh-CN" altLang="en-US" sz="1100"/>
            <a:t>取经营数据表里的退费申请表</a:t>
          </a:r>
        </a:p>
      </xdr:txBody>
    </xdr:sp>
    <xdr:clientData/>
  </xdr:twoCellAnchor>
  <xdr:twoCellAnchor>
    <xdr:from>
      <xdr:col>47</xdr:col>
      <xdr:colOff>76200</xdr:colOff>
      <xdr:row>17</xdr:row>
      <xdr:rowOff>38100</xdr:rowOff>
    </xdr:from>
    <xdr:to>
      <xdr:col>49</xdr:col>
      <xdr:colOff>66675</xdr:colOff>
      <xdr:row>22</xdr:row>
      <xdr:rowOff>31623</xdr:rowOff>
    </xdr:to>
    <xdr:sp macro="" textlink="">
      <xdr:nvSpPr>
        <xdr:cNvPr id="18" name="圆角矩形标注 17"/>
        <xdr:cNvSpPr/>
      </xdr:nvSpPr>
      <xdr:spPr>
        <a:xfrm>
          <a:off x="21945600" y="4219575"/>
          <a:ext cx="1104900" cy="898398"/>
        </a:xfrm>
        <a:prstGeom prst="wedgeRoundRectCallout">
          <a:avLst>
            <a:gd name="adj1" fmla="val -22558"/>
            <a:gd name="adj2" fmla="val -377492"/>
            <a:gd name="adj3" fmla="val 16667"/>
          </a:avLst>
        </a:prstGeom>
        <a:noFill/>
        <a:ln w="15875" cap="flat" cmpd="sng" algn="ctr">
          <a:solidFill>
            <a:srgbClr val="FF0000"/>
          </a:solidFill>
          <a:prstDash val="solid"/>
          <a:miter lim="200000"/>
        </a:ln>
      </xdr:spPr>
      <xdr:txBody>
        <a:bodyPr rtlCol="0" anchor="ctr"/>
        <a:lstStyle/>
        <a:p>
          <a:pPr algn="ctr"/>
          <a:r>
            <a:rPr lang="zh-CN" altLang="en-US" sz="1100"/>
            <a:t>绿色区域手工填写数据及插入批注</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41</xdr:col>
      <xdr:colOff>114300</xdr:colOff>
      <xdr:row>6</xdr:row>
      <xdr:rowOff>114300</xdr:rowOff>
    </xdr:from>
    <xdr:to>
      <xdr:col>43</xdr:col>
      <xdr:colOff>209550</xdr:colOff>
      <xdr:row>10</xdr:row>
      <xdr:rowOff>174498</xdr:rowOff>
    </xdr:to>
    <xdr:sp macro="" textlink="">
      <xdr:nvSpPr>
        <xdr:cNvPr id="2" name="圆角矩形标注 1"/>
        <xdr:cNvSpPr/>
      </xdr:nvSpPr>
      <xdr:spPr>
        <a:xfrm>
          <a:off x="18954750" y="1295400"/>
          <a:ext cx="1104900" cy="898398"/>
        </a:xfrm>
        <a:prstGeom prst="wedgeRoundRectCallout">
          <a:avLst>
            <a:gd name="adj1" fmla="val -66523"/>
            <a:gd name="adj2" fmla="val -38221"/>
            <a:gd name="adj3" fmla="val 16667"/>
          </a:avLst>
        </a:prstGeom>
        <a:noFill/>
        <a:ln w="15875" cap="flat" cmpd="sng" algn="ctr">
          <a:solidFill>
            <a:srgbClr val="FF0000"/>
          </a:solidFill>
          <a:prstDash val="solid"/>
          <a:miter lim="200000"/>
        </a:ln>
      </xdr:spPr>
      <xdr:txBody>
        <a:bodyPr rtlCol="0" anchor="ctr"/>
        <a:lstStyle/>
        <a:p>
          <a:pPr algn="ctr"/>
          <a:r>
            <a:rPr lang="en-US" altLang="zh-CN" sz="1100"/>
            <a:t>0.6%</a:t>
          </a:r>
          <a:r>
            <a:rPr lang="zh-CN" altLang="en-US" sz="1100"/>
            <a:t>提成比是按表格</a:t>
          </a:r>
          <a:r>
            <a:rPr lang="en-US" altLang="zh-CN" sz="1100"/>
            <a:t>1</a:t>
          </a:r>
          <a:r>
            <a:rPr lang="zh-CN" altLang="en-US" sz="1100"/>
            <a:t>参考</a:t>
          </a:r>
        </a:p>
      </xdr:txBody>
    </xdr:sp>
    <xdr:clientData/>
  </xdr:twoCellAnchor>
  <xdr:twoCellAnchor>
    <xdr:from>
      <xdr:col>13</xdr:col>
      <xdr:colOff>285750</xdr:colOff>
      <xdr:row>0</xdr:row>
      <xdr:rowOff>19050</xdr:rowOff>
    </xdr:from>
    <xdr:to>
      <xdr:col>18</xdr:col>
      <xdr:colOff>19050</xdr:colOff>
      <xdr:row>2</xdr:row>
      <xdr:rowOff>0</xdr:rowOff>
    </xdr:to>
    <xdr:sp macro="" textlink="">
      <xdr:nvSpPr>
        <xdr:cNvPr id="3" name="圆角矩形标注 2"/>
        <xdr:cNvSpPr/>
      </xdr:nvSpPr>
      <xdr:spPr>
        <a:xfrm>
          <a:off x="5686425" y="19050"/>
          <a:ext cx="1638300" cy="581025"/>
        </a:xfrm>
        <a:prstGeom prst="wedgeRoundRectCallout">
          <a:avLst>
            <a:gd name="adj1" fmla="val -23740"/>
            <a:gd name="adj2" fmla="val 159222"/>
            <a:gd name="adj3" fmla="val 16667"/>
          </a:avLst>
        </a:prstGeom>
        <a:noFill/>
        <a:ln w="15875" cap="flat" cmpd="sng" algn="ctr">
          <a:solidFill>
            <a:srgbClr val="FF0000"/>
          </a:solidFill>
          <a:prstDash val="solid"/>
          <a:miter lim="200000"/>
        </a:ln>
      </xdr:spPr>
      <xdr:txBody>
        <a:bodyPr rtlCol="0" anchor="ctr"/>
        <a:lstStyle/>
        <a:p>
          <a:pPr algn="ctr"/>
          <a:r>
            <a:rPr lang="zh-CN" altLang="en-US" sz="1100"/>
            <a:t>这</a:t>
          </a:r>
          <a:r>
            <a:rPr lang="en-US" altLang="zh-CN" sz="1100"/>
            <a:t>O7</a:t>
          </a:r>
          <a:r>
            <a:rPr lang="zh-CN" altLang="en-US" sz="1100"/>
            <a:t>列</a:t>
          </a:r>
          <a:r>
            <a:rPr lang="en-US" altLang="zh-CN" sz="1100"/>
            <a:t>P7</a:t>
          </a:r>
          <a:r>
            <a:rPr lang="zh-CN" altLang="en-US" sz="1100"/>
            <a:t>列</a:t>
          </a:r>
          <a:r>
            <a:rPr lang="en-US" altLang="zh-CN" sz="1100"/>
            <a:t>Q7</a:t>
          </a:r>
          <a:r>
            <a:rPr lang="zh-CN" altLang="en-US" sz="1100"/>
            <a:t>列数据参考表一</a:t>
          </a:r>
        </a:p>
      </xdr:txBody>
    </xdr:sp>
    <xdr:clientData/>
  </xdr:twoCellAnchor>
  <xdr:twoCellAnchor>
    <xdr:from>
      <xdr:col>13</xdr:col>
      <xdr:colOff>304800</xdr:colOff>
      <xdr:row>5</xdr:row>
      <xdr:rowOff>219075</xdr:rowOff>
    </xdr:from>
    <xdr:to>
      <xdr:col>17</xdr:col>
      <xdr:colOff>47625</xdr:colOff>
      <xdr:row>7</xdr:row>
      <xdr:rowOff>38100</xdr:rowOff>
    </xdr:to>
    <xdr:sp macro="" textlink="">
      <xdr:nvSpPr>
        <xdr:cNvPr id="4" name="椭圆 3"/>
        <xdr:cNvSpPr/>
      </xdr:nvSpPr>
      <xdr:spPr>
        <a:xfrm>
          <a:off x="5705475" y="1114425"/>
          <a:ext cx="1076325" cy="314325"/>
        </a:xfrm>
        <a:prstGeom prst="ellipse">
          <a:avLst/>
        </a:prstGeom>
        <a:noFill/>
        <a:ln w="15875" cap="flat" cmpd="sng" algn="ctr">
          <a:solidFill>
            <a:srgbClr val="FF0000"/>
          </a:solidFill>
          <a:prstDash val="solid"/>
          <a:miter lim="200000"/>
        </a:ln>
      </xdr:spPr>
      <xdr:txBody>
        <a:bodyPr rtlCol="0" anchor="ctr"/>
        <a:lstStyle/>
        <a:p>
          <a:pPr algn="ctr"/>
          <a:endParaRPr lang="zh-CN" altLang="en-US" sz="1100"/>
        </a:p>
      </xdr:txBody>
    </xdr:sp>
    <xdr:clientData/>
  </xdr:twoCellAnchor>
  <xdr:twoCellAnchor>
    <xdr:from>
      <xdr:col>10</xdr:col>
      <xdr:colOff>133350</xdr:colOff>
      <xdr:row>16</xdr:row>
      <xdr:rowOff>171450</xdr:rowOff>
    </xdr:from>
    <xdr:to>
      <xdr:col>14</xdr:col>
      <xdr:colOff>161925</xdr:colOff>
      <xdr:row>23</xdr:row>
      <xdr:rowOff>19050</xdr:rowOff>
    </xdr:to>
    <xdr:sp macro="" textlink="">
      <xdr:nvSpPr>
        <xdr:cNvPr id="5" name="圆角矩形标注 4"/>
        <xdr:cNvSpPr/>
      </xdr:nvSpPr>
      <xdr:spPr>
        <a:xfrm>
          <a:off x="4181475" y="3448050"/>
          <a:ext cx="1714500" cy="1114425"/>
        </a:xfrm>
        <a:prstGeom prst="wedgeRoundRectCallout">
          <a:avLst>
            <a:gd name="adj1" fmla="val -98611"/>
            <a:gd name="adj2" fmla="val -85119"/>
            <a:gd name="adj3" fmla="val 16667"/>
          </a:avLst>
        </a:prstGeom>
        <a:noFill/>
        <a:ln w="15875" cap="flat" cmpd="sng" algn="ctr">
          <a:solidFill>
            <a:srgbClr val="FF0000"/>
          </a:solidFill>
          <a:prstDash val="solid"/>
          <a:miter lim="200000"/>
        </a:ln>
      </xdr:spPr>
      <xdr:txBody>
        <a:bodyPr rtlCol="0" anchor="ctr"/>
        <a:lstStyle/>
        <a:p>
          <a:pPr algn="ctr"/>
          <a:r>
            <a:rPr lang="zh-CN" altLang="en-US" sz="1100"/>
            <a:t>人事档案取数</a:t>
          </a:r>
        </a:p>
      </xdr:txBody>
    </xdr:sp>
    <xdr:clientData/>
  </xdr:twoCellAnchor>
  <xdr:twoCellAnchor>
    <xdr:from>
      <xdr:col>0</xdr:col>
      <xdr:colOff>161925</xdr:colOff>
      <xdr:row>5</xdr:row>
      <xdr:rowOff>161925</xdr:rowOff>
    </xdr:from>
    <xdr:to>
      <xdr:col>12</xdr:col>
      <xdr:colOff>19050</xdr:colOff>
      <xdr:row>15</xdr:row>
      <xdr:rowOff>47625</xdr:rowOff>
    </xdr:to>
    <xdr:sp macro="" textlink="">
      <xdr:nvSpPr>
        <xdr:cNvPr id="6" name="圆角矩形 5"/>
        <xdr:cNvSpPr/>
      </xdr:nvSpPr>
      <xdr:spPr>
        <a:xfrm>
          <a:off x="161925" y="1057275"/>
          <a:ext cx="4933950" cy="2057400"/>
        </a:xfrm>
        <a:prstGeom prst="roundRect">
          <a:avLst/>
        </a:prstGeom>
        <a:noFill/>
        <a:ln w="15875" cap="flat" cmpd="sng" algn="ctr">
          <a:solidFill>
            <a:srgbClr val="FF0000"/>
          </a:solidFill>
          <a:prstDash val="solid"/>
          <a:miter lim="200000"/>
        </a:ln>
      </xdr:spPr>
      <xdr:txBody>
        <a:bodyPr rtlCol="0" anchor="ctr"/>
        <a:lstStyle/>
        <a:p>
          <a:pPr algn="ctr"/>
          <a:endParaRPr lang="zh-CN" altLang="en-US" sz="1100"/>
        </a:p>
      </xdr:txBody>
    </xdr:sp>
    <xdr:clientData/>
  </xdr:twoCellAnchor>
  <xdr:twoCellAnchor>
    <xdr:from>
      <xdr:col>17</xdr:col>
      <xdr:colOff>47625</xdr:colOff>
      <xdr:row>2</xdr:row>
      <xdr:rowOff>0</xdr:rowOff>
    </xdr:from>
    <xdr:to>
      <xdr:col>33</xdr:col>
      <xdr:colOff>523875</xdr:colOff>
      <xdr:row>15</xdr:row>
      <xdr:rowOff>0</xdr:rowOff>
    </xdr:to>
    <xdr:sp macro="" textlink="">
      <xdr:nvSpPr>
        <xdr:cNvPr id="7" name="圆角矩形 6"/>
        <xdr:cNvSpPr/>
      </xdr:nvSpPr>
      <xdr:spPr>
        <a:xfrm>
          <a:off x="6781800" y="600075"/>
          <a:ext cx="9601200" cy="2466975"/>
        </a:xfrm>
        <a:prstGeom prst="roundRect">
          <a:avLst/>
        </a:prstGeom>
        <a:noFill/>
        <a:ln w="15875" cap="flat" cmpd="sng" algn="ctr">
          <a:solidFill>
            <a:srgbClr val="FF0000"/>
          </a:solidFill>
          <a:prstDash val="solid"/>
          <a:miter lim="200000"/>
        </a:ln>
      </xdr:spPr>
      <xdr:txBody>
        <a:bodyPr rtlCol="0" anchor="ctr"/>
        <a:lstStyle/>
        <a:p>
          <a:pPr algn="ctr"/>
          <a:endParaRPr lang="zh-CN" altLang="en-US" sz="1100"/>
        </a:p>
      </xdr:txBody>
    </xdr:sp>
    <xdr:clientData/>
  </xdr:twoCellAnchor>
  <xdr:twoCellAnchor>
    <xdr:from>
      <xdr:col>25</xdr:col>
      <xdr:colOff>228600</xdr:colOff>
      <xdr:row>18</xdr:row>
      <xdr:rowOff>76200</xdr:rowOff>
    </xdr:from>
    <xdr:to>
      <xdr:col>29</xdr:col>
      <xdr:colOff>371475</xdr:colOff>
      <xdr:row>23</xdr:row>
      <xdr:rowOff>161925</xdr:rowOff>
    </xdr:to>
    <xdr:sp macro="" textlink="">
      <xdr:nvSpPr>
        <xdr:cNvPr id="8" name="圆角矩形标注 7"/>
        <xdr:cNvSpPr/>
      </xdr:nvSpPr>
      <xdr:spPr>
        <a:xfrm>
          <a:off x="11420475" y="3714750"/>
          <a:ext cx="2524125" cy="990600"/>
        </a:xfrm>
        <a:prstGeom prst="wedgeRoundRectCallout">
          <a:avLst>
            <a:gd name="adj1" fmla="val -12909"/>
            <a:gd name="adj2" fmla="val -118218"/>
            <a:gd name="adj3" fmla="val 16667"/>
          </a:avLst>
        </a:prstGeom>
        <a:noFill/>
        <a:ln w="15875" cap="flat" cmpd="sng" algn="ctr">
          <a:solidFill>
            <a:srgbClr val="FF0000"/>
          </a:solidFill>
          <a:prstDash val="solid"/>
          <a:miter lim="200000"/>
        </a:ln>
      </xdr:spPr>
      <xdr:txBody>
        <a:bodyPr rtlCol="0" anchor="ctr"/>
        <a:lstStyle/>
        <a:p>
          <a:pPr algn="ctr"/>
          <a:r>
            <a:rPr lang="zh-CN" altLang="en-US" sz="1100"/>
            <a:t>从数据经营表终极版里的市场业绩表取数</a:t>
          </a:r>
        </a:p>
      </xdr:txBody>
    </xdr:sp>
    <xdr:clientData/>
  </xdr:twoCellAnchor>
  <xdr:twoCellAnchor>
    <xdr:from>
      <xdr:col>33</xdr:col>
      <xdr:colOff>542925</xdr:colOff>
      <xdr:row>1</xdr:row>
      <xdr:rowOff>304800</xdr:rowOff>
    </xdr:from>
    <xdr:to>
      <xdr:col>38</xdr:col>
      <xdr:colOff>28575</xdr:colOff>
      <xdr:row>15</xdr:row>
      <xdr:rowOff>19050</xdr:rowOff>
    </xdr:to>
    <xdr:sp macro="" textlink="">
      <xdr:nvSpPr>
        <xdr:cNvPr id="9" name="矩形 8"/>
        <xdr:cNvSpPr/>
      </xdr:nvSpPr>
      <xdr:spPr>
        <a:xfrm>
          <a:off x="16402050" y="590550"/>
          <a:ext cx="581025" cy="2495550"/>
        </a:xfrm>
        <a:prstGeom prst="rect">
          <a:avLst/>
        </a:prstGeom>
        <a:noFill/>
        <a:ln w="15875" cap="flat" cmpd="sng" algn="ctr">
          <a:solidFill>
            <a:srgbClr val="FF0000"/>
          </a:solidFill>
          <a:prstDash val="solid"/>
          <a:miter lim="200000"/>
        </a:ln>
      </xdr:spPr>
      <xdr:txBody>
        <a:bodyPr rtlCol="0" anchor="ctr"/>
        <a:lstStyle/>
        <a:p>
          <a:pPr algn="ctr"/>
          <a:endParaRPr lang="zh-CN" altLang="en-US" sz="1100"/>
        </a:p>
      </xdr:txBody>
    </xdr:sp>
    <xdr:clientData/>
  </xdr:twoCellAnchor>
  <xdr:twoCellAnchor>
    <xdr:from>
      <xdr:col>35</xdr:col>
      <xdr:colOff>95250</xdr:colOff>
      <xdr:row>17</xdr:row>
      <xdr:rowOff>161925</xdr:rowOff>
    </xdr:from>
    <xdr:to>
      <xdr:col>38</xdr:col>
      <xdr:colOff>552450</xdr:colOff>
      <xdr:row>24</xdr:row>
      <xdr:rowOff>28575</xdr:rowOff>
    </xdr:to>
    <xdr:sp macro="" textlink="">
      <xdr:nvSpPr>
        <xdr:cNvPr id="10" name="圆角矩形标注 9"/>
        <xdr:cNvSpPr/>
      </xdr:nvSpPr>
      <xdr:spPr>
        <a:xfrm>
          <a:off x="16516350" y="3619500"/>
          <a:ext cx="990600" cy="1133475"/>
        </a:xfrm>
        <a:prstGeom prst="wedgeRoundRectCallout">
          <a:avLst>
            <a:gd name="adj1" fmla="val -31410"/>
            <a:gd name="adj2" fmla="val -108088"/>
            <a:gd name="adj3" fmla="val 16667"/>
          </a:avLst>
        </a:prstGeom>
        <a:noFill/>
        <a:ln w="15875" cap="flat" cmpd="sng" algn="ctr">
          <a:solidFill>
            <a:srgbClr val="FF0000"/>
          </a:solidFill>
          <a:prstDash val="solid"/>
          <a:miter lim="200000"/>
        </a:ln>
      </xdr:spPr>
      <xdr:txBody>
        <a:bodyPr rtlCol="0" anchor="ctr"/>
        <a:lstStyle/>
        <a:p>
          <a:pPr algn="ctr"/>
          <a:r>
            <a:rPr lang="zh-CN" altLang="en-US" sz="1100"/>
            <a:t>标准参照表</a:t>
          </a:r>
          <a:r>
            <a:rPr lang="en-US" altLang="zh-CN" sz="1100"/>
            <a:t>2</a:t>
          </a:r>
          <a:endParaRPr lang="zh-CN" altLang="en-US" sz="1100"/>
        </a:p>
      </xdr:txBody>
    </xdr:sp>
    <xdr:clientData/>
  </xdr:twoCellAnchor>
  <xdr:twoCellAnchor>
    <xdr:from>
      <xdr:col>45</xdr:col>
      <xdr:colOff>0</xdr:colOff>
      <xdr:row>21</xdr:row>
      <xdr:rowOff>0</xdr:rowOff>
    </xdr:from>
    <xdr:to>
      <xdr:col>47</xdr:col>
      <xdr:colOff>95250</xdr:colOff>
      <xdr:row>25</xdr:row>
      <xdr:rowOff>174498</xdr:rowOff>
    </xdr:to>
    <xdr:sp macro="" textlink="">
      <xdr:nvSpPr>
        <xdr:cNvPr id="11" name="圆角矩形标注 10"/>
        <xdr:cNvSpPr/>
      </xdr:nvSpPr>
      <xdr:spPr>
        <a:xfrm>
          <a:off x="20859750" y="4181475"/>
          <a:ext cx="1104900" cy="898398"/>
        </a:xfrm>
        <a:prstGeom prst="wedgeRoundRectCallout">
          <a:avLst>
            <a:gd name="adj1" fmla="val -22558"/>
            <a:gd name="adj2" fmla="val -377492"/>
            <a:gd name="adj3" fmla="val 16667"/>
          </a:avLst>
        </a:prstGeom>
        <a:noFill/>
        <a:ln w="15875" cap="flat" cmpd="sng" algn="ctr">
          <a:solidFill>
            <a:srgbClr val="FF0000"/>
          </a:solidFill>
          <a:prstDash val="solid"/>
          <a:miter lim="200000"/>
        </a:ln>
      </xdr:spPr>
      <xdr:txBody>
        <a:bodyPr rtlCol="0" anchor="ctr"/>
        <a:lstStyle/>
        <a:p>
          <a:pPr algn="ctr"/>
          <a:r>
            <a:rPr lang="zh-CN" altLang="en-US" sz="1100"/>
            <a:t>取经营数据表里的退费申请表</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47625</xdr:colOff>
      <xdr:row>0</xdr:row>
      <xdr:rowOff>28575</xdr:rowOff>
    </xdr:from>
    <xdr:to>
      <xdr:col>14</xdr:col>
      <xdr:colOff>381000</xdr:colOff>
      <xdr:row>30</xdr:row>
      <xdr:rowOff>19050</xdr:rowOff>
    </xdr:to>
    <xdr:pic>
      <xdr:nvPicPr>
        <xdr:cNvPr id="28632" name="Picture 1" descr="rId1"/>
        <xdr:cNvPicPr>
          <a:picLocks noChangeArrowheads="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a:xfrm>
          <a:off x="47625" y="28575"/>
          <a:ext cx="9934575" cy="54197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42</xdr:col>
      <xdr:colOff>0</xdr:colOff>
      <xdr:row>212</xdr:row>
      <xdr:rowOff>28575</xdr:rowOff>
    </xdr:to>
    <xdr:pic>
      <xdr:nvPicPr>
        <xdr:cNvPr id="14028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28803600" cy="38395275"/>
        </a:xfrm>
        <a:prstGeom prst="rect">
          <a:avLst/>
        </a:prstGeom>
        <a:noFill/>
        <a:ln w="1">
          <a:noFill/>
          <a:miter lim="800000"/>
          <a:headEnd/>
          <a:tailEnd type="none" w="med" len="med"/>
        </a:ln>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42</xdr:col>
      <xdr:colOff>0</xdr:colOff>
      <xdr:row>212</xdr:row>
      <xdr:rowOff>28575</xdr:rowOff>
    </xdr:to>
    <xdr:pic>
      <xdr:nvPicPr>
        <xdr:cNvPr id="14131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28803600" cy="38395275"/>
        </a:xfrm>
        <a:prstGeom prst="rect">
          <a:avLst/>
        </a:prstGeom>
        <a:noFill/>
        <a:ln w="1">
          <a:noFill/>
          <a:miter lim="800000"/>
          <a:headEnd/>
          <a:tailEnd type="none" w="med" len="med"/>
        </a:ln>
        <a:effectLst/>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RecoveredExternalLink1"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26641;&#31461;&#22269;&#38469;&#33521;&#35821;/2016&#24180;/&#24037;&#36164;&#34920;/11&#26376;/2016-11&#26376;&#24066;&#22330;&#37096;&#24037;&#36164;&#34920;/2015&#24180;1&#26376;&#20307;&#32946;&#20013;&#24515;&#20998;&#26657;&#25945;&#23398;&#37096;&#23567;&#39640;&#21021;&#20013;&#37096;&#24037;&#36164;&#34920;ok1227.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26641;&#31461;&#22269;&#38469;&#33521;&#35821;/2016&#24180;/&#24037;&#36164;&#34920;/11&#26376;/2016-11&#26376;&#24066;&#22330;&#37096;&#24037;&#36164;&#34920;/2016&#24180;1&#26376;&#20307;&#32946;&#20013;&#24515;&#20998;&#26657;&#25945;&#23398;&#37096;&#24037;&#36164;&#34920;-&#23567;&#39640;&#21021;&#20013;&#37096;ok1227.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25253;&#34920;/&#24037;&#36164;&#34920;/2017/4&#26376;/&#28392;&#27743;&#19996;/E&#30424;/&#26641;&#31461;/7&#26376;/6&#26376;&#24037;&#36164;&#34920;/&#20840;&#32844;(&#31532;&#19968;&#27425;&#21457;&#25918;)/6&#26376;&#24066;&#22330;&#37096;&#24037;&#36164;&#34920;&#65288;&#24050;&#23457;&#26680;&#65289;/2014&#24180;11&#26376;&#24191;&#24030;&#24066;&#22825;&#27827;&#21306;&#26641;&#26391;&#33521;&#35821;&#31038;&#20445;&#26126;&#32454;.xlsx"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26641;&#31461;&#22269;&#38469;&#33521;&#35821;/2016&#24180;/&#24037;&#36164;&#34920;/11&#26376;/2016-11&#26376;&#24066;&#22330;&#37096;&#24037;&#36164;&#34920;/2014&#24180;11&#26376;&#24191;&#24030;&#24066;&#22825;&#27827;&#21306;&#26641;&#26391;&#33521;&#35821;&#31038;&#20445;&#26126;&#32454;.xlsx"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25253;&#34920;/&#24037;&#36164;&#34920;/2017/4&#26376;/&#28392;&#27743;&#19996;/E&#30424;/&#26641;&#31461;/7&#26376;/6&#26376;&#24037;&#36164;&#34920;/&#20840;&#32844;(&#31532;&#19968;&#27425;&#21457;&#25918;)/6&#26376;&#24066;&#22330;&#37096;&#24037;&#36164;&#34920;&#65288;&#24050;&#23457;&#26680;&#65289;/RecoveredExternalLink4"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22478;&#24314;&#36164;&#26009;/&#24037;&#36164;&#34920;/&#22478;&#24314;2014.7&#26376;&#24037;&#36164;/FILE/&#26641;&#31461;&#33521;&#35821;/&#22478;&#24314;&#20998;&#26657;2014&#24180;&#24230;/2014&#31038;&#20445;&#21644;&#21171;&#21160;&#22791;&#26696;/2014&#24180;7&#26376;&#24191;&#24030;&#24066;&#22825;&#27827;&#21306;&#26641;&#26391;&#33521;&#35821;&#31038;&#20445;&#26126;&#32454;.xlsx"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26641;&#31461;&#22269;&#38469;&#33521;&#35821;/2016&#24180;/&#24037;&#36164;&#34920;/11&#26376;/2016-11&#26376;&#24066;&#22330;&#37096;&#24037;&#36164;&#34920;/RecoveredExternalLink4"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25253;&#34920;/&#24037;&#36164;&#34920;/2017/4&#26376;/&#28392;&#27743;&#19996;/E&#30424;/&#26641;&#31461;/7&#26376;/6&#26376;&#24037;&#36164;&#34920;/&#20840;&#32844;(&#31532;&#19968;&#27425;&#21457;&#25918;)/6&#26376;&#24066;&#22330;&#37096;&#24037;&#36164;&#34920;&#65288;&#24050;&#23457;&#26680;&#65289;/RecoveredExternalLink5"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26641;&#31461;&#33521;&#35821;/&#22478;&#24314;&#20998;&#26657;2014&#24180;&#24230;/2014&#36130;&#21153;&#25968;&#25454;&#25253;&#34920;/2014&#24180;6&#26376;&#22478;&#24314;&#20998;&#26657;&#25945;&#23398;&#37096;&#32463;&#33829;&#25968;&#25454;.xlsx"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26641;&#31461;&#22269;&#38469;&#33521;&#35821;/2016&#24180;/&#24037;&#36164;&#34920;/11&#26376;/2016-11&#26376;&#24066;&#22330;&#37096;&#24037;&#36164;&#34920;/RecoveredExternalLink5"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NTS01\jhc\unzipped\Eastern%20Airline%20FE\Spares\FILES\SMCTS2\SMCTSSP2.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25253;&#34920;/&#24037;&#36164;&#34920;/2017/4&#26376;/&#28392;&#27743;&#19996;/Documents%20and%20Settings/Administrator/Application%20Data/Microsoft/Excel/2015&#24180;2&#26376;&#24037;&#36164;&#34920;/RecoveredExternalLink6"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26641;&#31461;&#33521;&#35821;/&#20307;&#32946;&#20013;&#24515;&#20998;&#26657;2014&#24180;&#24230;/2014&#36130;&#21153;&#25968;&#25454;&#25253;&#34920;/&#20307;&#32946;&#20013;&#24515;&#34892;&#25919;&#21161;&#29702;&#32489;&#25928;2014-3/2014&#24180;3&#26376;&#20307;&#32946;&#20013;&#24515;&#20998;&#26657;&#25910;&#36153;&#26126;&#32454;&#34920;.xlsx"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Documents%20and%20Settings/Administrator/Application%20Data/Microsoft/Excel/2015&#24180;2&#26376;&#24037;&#36164;&#34920;/RecoveredExternalLink6"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J:\&#21306;&#22495;&#31649;&#29702;\&#23545;&#20869;\&#26085;&#24120;&#31649;&#29702;\&#20154;&#20107;\RecoveredExternalLink2"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MyDocuments/&#22478;&#24314;&#36164;&#26009;/&#32463;&#33829;&#25968;&#25454;&#29677;&#32423;&#26723;&#26696;/4&#26376;&#22478;&#24314;&#20998;&#26657;&#26032;&#27169;&#26495;/2014&#24180;4&#26376;&#22478;&#24314;&#20998;&#26657;&#25910;&#36153;&#26126;&#32454;&#34920;.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25253;&#34920;/&#24037;&#36164;&#34920;/2017/4&#26376;/&#28392;&#27743;&#19996;/Shely/&#24066;&#22330;&#37096;/3&#26376;/3&#26376;&#24037;&#36164;&#34920;-&#36820;/&#24066;&#22330;&#37096;3&#26376;&#24037;&#36164;&#34920;&#23457;&#26680;-&#24352;&#33395;&#33395;/&#22269;&#27888;&#35838;&#39064;&#37096;1&#26376;&#24037;&#36164;/RecoveredExternalLink5"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Shely/&#24066;&#22330;&#37096;/3&#26376;/3&#26376;&#24037;&#36164;&#34920;-&#36820;/&#24066;&#22330;&#37096;3&#26376;&#24037;&#36164;&#34920;&#23457;&#26680;-&#24352;&#33395;&#33395;/&#22269;&#27888;&#35838;&#39064;&#37096;1&#26376;&#24037;&#36164;/RecoveredExternalLink5"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25253;&#34920;/&#24037;&#36164;&#34920;/2017/4&#26376;/&#28392;&#27743;&#19996;/Documents%20and%20Settings/Administrator/Application%20Data/Microsoft/Excel/2015&#24180;2&#26376;&#24037;&#36164;&#34920;/RecoveredExternalLink3"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26641;&#31461;&#33521;&#35821;/&#22478;&#24314;&#20998;&#26657;2014&#24180;&#24230;/2014&#31038;&#20445;&#21644;&#21171;&#21160;&#22791;&#26696;/2014&#24180;4&#26376;&#24191;&#24030;&#24066;&#22825;&#27827;&#21306;&#26641;&#26391;&#33521;&#35821;&#31038;&#20445;&#26126;&#32454;.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Documents%20and%20Settings/Administrator/Application%20Data/Microsoft/Excel/2015&#24180;2&#26376;&#24037;&#36164;&#34920;/RecoveredExternalLink3"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eqpmad2"/>
      <sheetName val="人事资料"/>
      <sheetName val="1月"/>
      <sheetName val="2月"/>
      <sheetName val="工程主管绩效考核"/>
      <sheetName val="行政助理绩效标准"/>
      <sheetName val="行政主管绩效考核标准"/>
      <sheetName val="2月刘媛工作量明细"/>
      <sheetName val="2月行政后勤部打卡明细"/>
      <sheetName val="2月行政后勤部考勤统计表"/>
      <sheetName val="2月余涛工作量明细"/>
      <sheetName val="2月周旋工作量明细"/>
      <sheetName val="基础资料"/>
      <sheetName val="月报"/>
      <sheetName val="周报"/>
      <sheetName val="学生信息"/>
      <sheetName val="经营数据"/>
      <sheetName val="经营数据 (2)"/>
      <sheetName val="本月"/>
      <sheetName val="本年累计"/>
      <sheetName val="基础信息"/>
      <sheetName val="Sheet1"/>
      <sheetName val="Sheet2"/>
      <sheetName val="明细"/>
      <sheetName val="滨江东分校班级档案封面 (2)"/>
      <sheetName val="本月业绩 (2)"/>
      <sheetName val="本月业绩"/>
      <sheetName val="数值化整理"/>
      <sheetName val="透视汇总 (2)"/>
      <sheetName val="透视汇总"/>
      <sheetName val="重复班级编码"/>
      <sheetName val="本月班级档案"/>
      <sheetName val="班级档案累计"/>
      <sheetName val="未进班（本月）"/>
      <sheetName val="未进班（本年）"/>
      <sheetName val="停课"/>
      <sheetName val="转校"/>
      <sheetName val="流失人员"/>
      <sheetName val="退费"/>
      <sheetName val="教学部综合排名"/>
      <sheetName val="市场综合排名得分"/>
      <sheetName val="3月 (2)"/>
      <sheetName val="工资占比分析（分校） (2)"/>
      <sheetName val="Sheet11"/>
      <sheetName val="工资占比分析（区域）"/>
      <sheetName val="盈利分析简表（区域）"/>
      <sheetName val="盈利分析简表（分校）"/>
      <sheetName val="3月"/>
      <sheetName val="第一季度平均"/>
      <sheetName val="第一季度按区域汇总平均"/>
      <sheetName val="工资占比分析（分校）"/>
      <sheetName val="预收款细表"/>
      <sheetName val="按确认收入完成百分比分校排名 "/>
      <sheetName val="Sheet3"/>
      <sheetName val="按负责人确认收入完成百分比排名"/>
      <sheetName val="按净利润率分校排名"/>
      <sheetName val="按负责人按净利率排名"/>
      <sheetName val="分校按新生收入排名"/>
      <sheetName val="市场负责人按新生收入排名"/>
      <sheetName val="市场新生收入按预算完成比排名"/>
      <sheetName val="按市场部负责人预算完成比排名"/>
      <sheetName val="2014年总表报"/>
      <sheetName val="1月第1周"/>
      <sheetName val="1月第2周"/>
      <sheetName val="1月第3周"/>
      <sheetName val="1月第4周"/>
      <sheetName val="1月第5周"/>
      <sheetName val="2月第1、2周"/>
      <sheetName val="2月第3周"/>
      <sheetName val="2月第4周"/>
      <sheetName val="2月第5周"/>
      <sheetName val="3月第1周"/>
      <sheetName val="3月第2周"/>
      <sheetName val="3月第3周"/>
      <sheetName val="3月第4周"/>
      <sheetName val="3月第5周"/>
      <sheetName val="4月第1周"/>
      <sheetName val="4月第2周"/>
      <sheetName val="4月第3周"/>
      <sheetName val="4月第4周"/>
      <sheetName val="4月第5周"/>
      <sheetName val="5月第1周"/>
      <sheetName val="5月第2周"/>
      <sheetName val="5月第3周"/>
      <sheetName val="5月第4周"/>
      <sheetName val="5月第5周"/>
      <sheetName val="6月第1周"/>
      <sheetName val="6月第2周"/>
      <sheetName val="6月第3周"/>
      <sheetName val="6月第4周"/>
      <sheetName val="SW-TEO"/>
      <sheetName val="Sheet4"/>
      <sheetName val="本月业绩(2)"/>
      <sheetName val="透视汇总 "/>
      <sheetName val="教学经营数据"/>
      <sheetName val="2013年收入说明表"/>
      <sheetName val="2012年收入说明表"/>
      <sheetName val="2014年前"/>
      <sheetName val="4月"/>
      <sheetName val="3月社保"/>
      <sheetName val="小初续费表"/>
      <sheetName val="小初考勤表"/>
      <sheetName val="小初作息表"/>
      <sheetName val="小初加班表"/>
      <sheetName val="小初招生明细"/>
      <sheetName val="小高续费表"/>
      <sheetName val="小高作息表"/>
      <sheetName val="小高考勤表"/>
      <sheetName val="福利"/>
      <sheetName val="2月社保"/>
      <sheetName val="考勤"/>
      <sheetName val="考勤明细"/>
      <sheetName val="参考经营数据表及新生人数"/>
      <sheetName val="2014年月平均工资"/>
      <sheetName val="浮动薪酬参考数据"/>
      <sheetName val="5月"/>
      <sheetName val="6月"/>
      <sheetName val="7月"/>
      <sheetName val="8月"/>
      <sheetName val="9月"/>
      <sheetName val="10月"/>
      <sheetName val="11月"/>
      <sheetName val="12月"/>
      <sheetName val="本月业绩（2）"/>
      <sheetName val="ST"/>
      <sheetName val="10月，已经打电话确认"/>
      <sheetName val="补10月已电话确认"/>
      <sheetName val="11月需退费已电话确认"/>
      <sheetName val="12月已电话确认退费"/>
      <sheetName val="1月已电话确认退费"/>
      <sheetName val="2月退费"/>
      <sheetName val="3月退费"/>
      <sheetName val="4月退费费"/>
      <sheetName val="5月退费"/>
      <sheetName val="6月退费"/>
      <sheetName val="7月退费"/>
      <sheetName val="8月退费"/>
      <sheetName val="9月退费"/>
      <sheetName val="不要删"/>
      <sheetName val="结余明细表"/>
      <sheetName val="领袖课程实际名单及消费金额"/>
      <sheetName val="2013收入说明表"/>
      <sheetName val="2012收入说明表 "/>
      <sheetName val="教学部经营数据"/>
      <sheetName val="10月退费"/>
      <sheetName val="11月退费"/>
      <sheetName val="12月退费 (2)"/>
      <sheetName val="12月退费"/>
      <sheetName val="领袖课程实际名单及消费"/>
      <sheetName val="惠州麦地分校2014年3月购买社保明细"/>
      <sheetName val="2014年前收费"/>
      <sheetName val="领袖课程"/>
      <sheetName val="Sheet5"/>
      <sheetName val="税金"/>
      <sheetName val="#REF"/>
      <sheetName val="班级信息"/>
      <sheetName val="学生档案"/>
      <sheetName val="转校（本年）"/>
      <sheetName val="流失（本年）"/>
      <sheetName val="退费（本年）"/>
      <sheetName val="Sheet1 (2)"/>
      <sheetName val="透视汇总2"/>
      <sheetName val="透视信息"/>
      <sheetName val="透视信息2"/>
      <sheetName val="流失人员（本年）"/>
      <sheetName val="目标分解总表"/>
      <sheetName val="顾问老师分配名单"/>
      <sheetName val="教务主任跟进名单"/>
      <sheetName val="OK"/>
      <sheetName val="Sheet6"/>
      <sheetName val="教学部经营数据表"/>
      <sheetName val="历年退费汇总"/>
      <sheetName val="本月业绩（2 ）"/>
      <sheetName val="市场占有率"/>
      <sheetName val="年度工资汇总表"/>
      <sheetName val="状态分析表"/>
      <sheetName val="人事档案"/>
      <sheetName val="考勤表"/>
      <sheetName val="确认收入"/>
      <sheetName val="续费率"/>
      <sheetName val="电话抽查"/>
      <sheetName val="续费统计表"/>
      <sheetName val="5月社保"/>
      <sheetName val="小初加班表及电话抽查"/>
      <sheetName val="小高电话抽查表"/>
      <sheetName val="3月明细"/>
      <sheetName val="五羊分校人事明细档案"/>
      <sheetName val="3月社保明细"/>
      <sheetName val="2014年作息表"/>
      <sheetName val="2014考勤"/>
      <sheetName val="教学招生明细"/>
      <sheetName val="3月小高课表"/>
      <sheetName val="3月小初课表"/>
      <sheetName val="2014课表"/>
      <sheetName val="2014招生明细"/>
      <sheetName val="续费"/>
      <sheetName val="续费表"/>
      <sheetName val="新生名单"/>
      <sheetName val="作息表"/>
      <sheetName val="退费通知"/>
      <sheetName val="2013年续费结算"/>
      <sheetName val="教学经营数据表"/>
      <sheetName val="已经结算准备流失"/>
      <sheetName val="2014年7月小高升期续费表"/>
      <sheetName val="2014年7月小初升期续费表"/>
      <sheetName val="2014年8月小初升期续费表"/>
      <sheetName val="2014年8月小高升期续费表"/>
      <sheetName val="工作量统计"/>
      <sheetName val="收费课程小时数及课型统计"/>
      <sheetName val="课表"/>
      <sheetName val="赠送课"/>
      <sheetName val="招生明细"/>
      <sheetName val="社保"/>
      <sheetName val="工资汇总表"/>
      <sheetName val="教师确认收入"/>
      <sheetName val="2月返回表"/>
      <sheetName val="绩效表"/>
      <sheetName val="2014年工作量统计"/>
      <sheetName val="2014年考勤资料"/>
      <sheetName val="2014年人事资料"/>
      <sheetName val="2014年招生明细"/>
      <sheetName val="2014年打卡记录"/>
      <sheetName val="2014年1月课表"/>
      <sheetName val="2014年1月电话抽查记录"/>
      <sheetName val="未进班"/>
      <sheetName val="Sheet14"/>
      <sheetName val="Sheet15"/>
      <sheetName val="Sheet16"/>
      <sheetName val="Sheet17"/>
      <sheetName val="Sheet18"/>
      <sheetName val="各统计表"/>
      <sheetName val="续费+预续费"/>
      <sheetName val="初二下学期以上不算续费名单"/>
      <sheetName val="周洁"/>
      <sheetName val="邓璞"/>
      <sheetName val="金玥"/>
      <sheetName val="黄晓芳"/>
      <sheetName val="苏凤琼"/>
      <sheetName val="吴燕婷"/>
      <sheetName val="易红燕"/>
      <sheetName val="宋海"/>
      <sheetName val="黄璐瑶"/>
      <sheetName val="李晓媚"/>
      <sheetName val="2014年2月人事资料"/>
      <sheetName val="2014年2月社保购买明细"/>
      <sheetName val="2014年1月-2月工作量统计"/>
      <sheetName val="2014年1-2月仓库开单明细"/>
      <sheetName val="2014年1月-2月作息表"/>
      <sheetName val="2014年1-2月考勤"/>
      <sheetName val="封面"/>
      <sheetName val="目录"/>
      <sheetName val="F1 资产负债表"/>
      <sheetName val="F1.1 科目余额表明细"/>
      <sheetName val="F1.2 其他应收款帐龄分析"/>
      <sheetName val="F2 损益表"/>
      <sheetName val="F2.1 损益说明表"/>
      <sheetName val="F2.2 费用明细说明"/>
      <sheetName val="F2.2.1 福利费明细表"/>
      <sheetName val="F3 Rebate表"/>
      <sheetName val="F4.1 预算外跟踪一（诉讼费）"/>
      <sheetName val="F4.2 预算外跟踪二（工程师、项目费用、项目推广费）"/>
      <sheetName val="F4.3 预算外跟踪三（日常费用）"/>
      <sheetName val="F5.1 关联交易明细"/>
      <sheetName val="关联交易明细"/>
      <sheetName val="目标分解"/>
      <sheetName val="在册生汇总9月"/>
      <sheetName val="69期有效跟进名单及分配"/>
      <sheetName val="教学部69期学生有效跟进名单汇总"/>
      <sheetName val="Sheet7"/>
      <sheetName val="地推绩效"/>
      <sheetName val="小初课表"/>
      <sheetName val="1、2月未进班名单"/>
      <sheetName val="5月社保明细"/>
      <sheetName val="教务主任电话抽查"/>
      <sheetName val="小高课表"/>
      <sheetName val="收费"/>
      <sheetName val="价格表"/>
      <sheetName val="业绩分配"/>
      <sheetName val="业绩"/>
      <sheetName val="全年业绩明细"/>
      <sheetName val="顾问业绩"/>
      <sheetName val="招生来源分析表"/>
      <sheetName val="班级档案"/>
      <sheetName val="老师确认收入"/>
      <sheetName val="结余明细表上月"/>
      <sheetName val="新增"/>
      <sheetName val="减少"/>
      <sheetName val="停读及未进班"/>
      <sheetName val="升期明细"/>
      <sheetName val="未进班及停读说明"/>
      <sheetName val="收费基础信息"/>
      <sheetName val="年度升期率"/>
      <sheetName val="教务基础信息"/>
      <sheetName val="续费率明细表"/>
      <sheetName val="1"/>
      <sheetName val="2"/>
      <sheetName val="3"/>
      <sheetName val="4"/>
      <sheetName val="5"/>
      <sheetName val="6"/>
      <sheetName val="2014续费统计表"/>
      <sheetName val="结算业绩台账"/>
      <sheetName val="工资表汇总1-12月"/>
      <sheetName val="结算业绩台帐"/>
      <sheetName val="兼职工资明细"/>
      <sheetName val="电话备案"/>
      <sheetName val="3月（刘玲）"/>
      <sheetName val="3月刘玲社保"/>
      <sheetName val="考勤 含刘玲3月"/>
      <sheetName val="刘玲3月考勤明细"/>
      <sheetName val="一定要填的"/>
      <sheetName val="2014年收入说明表"/>
      <sheetName val="本月业绩 (打印签字版)"/>
      <sheetName val="教学经营"/>
      <sheetName val="新本月业绩 (2)"/>
      <sheetName val="业绩确认"/>
      <sheetName val="2014年费"/>
      <sheetName val="2013年收费"/>
      <sheetName val="2012年收费"/>
      <sheetName val="RecoveredExternalLink1"/>
      <sheetName val="1-2月"/>
      <sheetName val="3月续费率"/>
      <sheetName val="3月新增课次"/>
      <sheetName val="剩余课次为0"/>
      <sheetName val="停读"/>
      <sheetName val="3月已算老师流失未减掉人数"/>
      <sheetName val="工资表编制细则"/>
      <sheetName val="问题"/>
      <sheetName val="个人业绩台账"/>
      <sheetName val="工资分析表"/>
      <sheetName val="微信推广"/>
      <sheetName val="级别对照表"/>
      <sheetName val="2012年工作量统计"/>
      <sheetName val="2012年作息表"/>
      <sheetName val="2012年考勤"/>
      <sheetName val="2012年分校总人事资料"/>
      <sheetName val="2012年开单明细"/>
      <sheetName val="00000ppy"/>
      <sheetName val="STL2012年9月惠州滨江行政部工资表（新版）"/>
      <sheetName val="201407"/>
      <sheetName val="201408"/>
      <sheetName val="教师测试"/>
      <sheetName val="升期结算(此表直接从经营数据表提取）"/>
      <sheetName val="教师确认收入(此表直接从经营数据表提取）"/>
      <sheetName val="现流预算"/>
      <sheetName val="利润预算"/>
      <sheetName val="利润表预测"/>
      <sheetName val="销售预测"/>
      <sheetName val="教学部工资"/>
      <sheetName val="市场部工资预算"/>
      <sheetName val="招生计划及课题经费"/>
      <sheetName val="工资"/>
      <sheetName val="兼职"/>
      <sheetName val="11月结余表"/>
      <sheetName val="结余表"/>
      <sheetName val="在班"/>
      <sheetName val="14年报表"/>
      <sheetName val="1-封面"/>
      <sheetName val="2-学生档案"/>
      <sheetName val="3-班级信息"/>
      <sheetName val="4-收费"/>
      <sheetName val="5-业绩分配"/>
      <sheetName val="6-业绩确认"/>
      <sheetName val="7-业绩"/>
      <sheetName val="8-市场占有率"/>
      <sheetName val="9-招生来源分析表"/>
      <sheetName val="10-班级档案"/>
      <sheetName val="11-老师确认收入"/>
      <sheetName val="12-结余明细表上月"/>
      <sheetName val="13-结余明细表"/>
      <sheetName val="14-新增"/>
      <sheetName val="15-减少"/>
      <sheetName val="16-停读及未进班"/>
      <sheetName val="17-教学部经营数据"/>
      <sheetName val="4月减员名单档案"/>
      <sheetName val="9月已算老师流失未减掉人数"/>
      <sheetName val="4月续费率"/>
      <sheetName val="4月续费明细"/>
      <sheetName val="4月已算老师流失未减掉人数"/>
      <sheetName val="Toolbox"/>
      <sheetName val="续费率名单"/>
      <sheetName val="升期结算"/>
      <sheetName val="11年定金收入"/>
      <sheetName val="11年收入说明总表"/>
      <sheetName val="1月份"/>
      <sheetName val="2月份"/>
      <sheetName val="3月份"/>
      <sheetName val="4月份"/>
      <sheetName val="5月份"/>
      <sheetName val="6月份"/>
      <sheetName val="7月份"/>
      <sheetName val="8月份"/>
      <sheetName val="9月份"/>
      <sheetName val="10月份"/>
      <sheetName val="11月份"/>
      <sheetName val="12月份"/>
      <sheetName val="4月社保明细"/>
      <sheetName val="4月行政开单明细"/>
      <sheetName val="4月行政考勤"/>
      <sheetName val="2014年收费"/>
      <sheetName val="工资表编制细则 "/>
      <sheetName val="5月已算老师流失未减掉人数"/>
      <sheetName val="1月 (阿米巴)"/>
      <sheetName val="工资汇总实发表"/>
      <sheetName val="2015年10月"/>
      <sheetName val="2月 "/>
      <sheetName val="3月 "/>
      <sheetName val="1.人事资料"/>
      <sheetName val="2.考勤明细"/>
      <sheetName val="3.社保"/>
      <sheetName val="4.公积金"/>
      <sheetName val="5.分校上课工作量"/>
      <sheetName val="7.工资汇总表"/>
      <sheetName val="8.研究院院长助理绩效标准"/>
      <sheetName val="9.研究院绩效汇总表"/>
      <sheetName val="10.师训部绩效清单"/>
      <sheetName val="卢宗干工作量表"/>
      <sheetName val="11.树童天天读审稿工作量表"/>
      <sheetName val="12.树童天天读附表"/>
      <sheetName val="13.PRT绩效标准"/>
      <sheetName val="14.师训部代课工资表"/>
      <sheetName val="3月 (阿米巴)"/>
      <sheetName val="个人及团队续费数据"/>
      <sheetName val="人事档案表格填写说明"/>
      <sheetName val="员工编号编制规则"/>
      <sheetName val="人事封面"/>
      <sheetName val="兼职人员信息"/>
      <sheetName val="1.所有分校人事明细档案"/>
      <sheetName val="2.入职"/>
      <sheetName val="3.离职"/>
      <sheetName val="4.调动"/>
      <sheetName val="5.人员编制及新增离职汇总"/>
      <sheetName val="5.转正"/>
      <sheetName val="6.社保申报个人明细表"/>
      <sheetName val="7.员工生日一览表"/>
      <sheetName val="8.公积金申报明细"/>
      <sheetName val="9.通讯录"/>
      <sheetName val="10.考勤汇总表"/>
      <sheetName val="收据记录表"/>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Set>
  </externalBook>
</externalLink>
</file>

<file path=xl/externalLinks/externalLink10.xml><?xml version="1.0" encoding="utf-8"?>
<externalLink xmlns="http://schemas.openxmlformats.org/spreadsheetml/2006/main">
  <externalBook xmlns:r="http://schemas.openxmlformats.org/officeDocument/2006/relationships" r:id="rId1">
    <sheetNames>
      <sheetName val="1月 (阿米巴)"/>
      <sheetName val="工资表编制细则"/>
      <sheetName val="1月"/>
      <sheetName val="人事资料"/>
      <sheetName val="课表"/>
      <sheetName val="Sheet4"/>
      <sheetName val="考勤明细"/>
      <sheetName val="社保"/>
      <sheetName val="教师测试"/>
      <sheetName val="升期结算"/>
      <sheetName val="教师确认收入"/>
      <sheetName val="工资汇总表"/>
      <sheetName val="状态分析表"/>
      <sheetName val="基础资料"/>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ow r="2">
          <cell r="C2" t="str">
            <v>总部</v>
          </cell>
          <cell r="D2" t="str">
            <v>南骏</v>
          </cell>
          <cell r="E2" t="str">
            <v>惠州滨江</v>
          </cell>
          <cell r="F2" t="str">
            <v>东莞国泰</v>
          </cell>
          <cell r="G2" t="str">
            <v>信阳</v>
          </cell>
          <cell r="H2" t="str">
            <v>市桥</v>
          </cell>
          <cell r="I2" t="str">
            <v>华景</v>
          </cell>
          <cell r="J2" t="str">
            <v>滨江东</v>
          </cell>
          <cell r="K2" t="str">
            <v>五羊</v>
          </cell>
          <cell r="L2" t="str">
            <v>体育中心</v>
          </cell>
          <cell r="M2" t="str">
            <v>惠州麦地</v>
          </cell>
          <cell r="N2" t="str">
            <v>东莞阳光</v>
          </cell>
          <cell r="O2" t="str">
            <v>城建</v>
          </cell>
          <cell r="P2" t="str">
            <v>华南</v>
          </cell>
        </row>
        <row r="3">
          <cell r="C3" t="str">
            <v>财务部</v>
          </cell>
          <cell r="D3" t="str">
            <v>人事部</v>
          </cell>
          <cell r="E3" t="str">
            <v>市场部</v>
          </cell>
          <cell r="F3" t="str">
            <v>信息中心</v>
          </cell>
          <cell r="G3" t="str">
            <v>行政后勤部</v>
          </cell>
          <cell r="H3" t="str">
            <v>总经办</v>
          </cell>
          <cell r="I3" t="str">
            <v>研究院</v>
          </cell>
          <cell r="J3" t="str">
            <v>市场部</v>
          </cell>
          <cell r="K3" t="str">
            <v>行政部</v>
          </cell>
          <cell r="L3" t="str">
            <v>教学部</v>
          </cell>
        </row>
        <row r="28">
          <cell r="M28" t="str">
            <v>区域经理</v>
          </cell>
        </row>
        <row r="29">
          <cell r="M29" t="str">
            <v>招生总监</v>
          </cell>
        </row>
        <row r="30">
          <cell r="M30" t="str">
            <v>招生校长</v>
          </cell>
        </row>
        <row r="31">
          <cell r="M31" t="str">
            <v>招生副校长</v>
          </cell>
        </row>
        <row r="32">
          <cell r="M32" t="str">
            <v>招生主任</v>
          </cell>
        </row>
        <row r="33">
          <cell r="M33" t="str">
            <v>招生顾问</v>
          </cell>
        </row>
        <row r="34">
          <cell r="M34" t="str">
            <v>课程顾问</v>
          </cell>
        </row>
        <row r="35">
          <cell r="M35" t="str">
            <v>地推主任</v>
          </cell>
        </row>
        <row r="36">
          <cell r="M36" t="str">
            <v>地推专员</v>
          </cell>
        </row>
        <row r="37">
          <cell r="M37" t="str">
            <v>教学校长</v>
          </cell>
        </row>
        <row r="38">
          <cell r="M38" t="str">
            <v>教学总监</v>
          </cell>
        </row>
        <row r="39">
          <cell r="M39" t="str">
            <v>教务主任</v>
          </cell>
        </row>
        <row r="40">
          <cell r="M40" t="str">
            <v>教学组长</v>
          </cell>
        </row>
        <row r="41">
          <cell r="M41" t="str">
            <v>研训组长</v>
          </cell>
        </row>
        <row r="42">
          <cell r="M42" t="str">
            <v>教师</v>
          </cell>
        </row>
        <row r="43">
          <cell r="M43" t="str">
            <v>外教</v>
          </cell>
        </row>
        <row r="44">
          <cell r="M44" t="str">
            <v>电话教学</v>
          </cell>
        </row>
        <row r="45">
          <cell r="M45" t="str">
            <v>人事经理</v>
          </cell>
        </row>
        <row r="46">
          <cell r="M46" t="str">
            <v>行政经理</v>
          </cell>
        </row>
        <row r="47">
          <cell r="M47" t="str">
            <v>行政助理</v>
          </cell>
        </row>
        <row r="48">
          <cell r="M48" t="str">
            <v>保洁</v>
          </cell>
        </row>
        <row r="49">
          <cell r="M49" t="str">
            <v>保安</v>
          </cell>
        </row>
        <row r="50">
          <cell r="M50" t="str">
            <v>财务总监</v>
          </cell>
        </row>
        <row r="51">
          <cell r="M51" t="str">
            <v>财务经理</v>
          </cell>
        </row>
        <row r="52">
          <cell r="M52" t="str">
            <v>会计</v>
          </cell>
        </row>
        <row r="53">
          <cell r="M53" t="str">
            <v>出纳</v>
          </cell>
        </row>
        <row r="54">
          <cell r="M54" t="str">
            <v>人力资源总监</v>
          </cell>
        </row>
        <row r="55">
          <cell r="M55" t="str">
            <v>人事主管</v>
          </cell>
        </row>
        <row r="56">
          <cell r="M56" t="str">
            <v>市场部主管</v>
          </cell>
        </row>
        <row r="57">
          <cell r="M57" t="str">
            <v>推广主管</v>
          </cell>
        </row>
        <row r="58">
          <cell r="M58" t="str">
            <v>督导</v>
          </cell>
        </row>
        <row r="59">
          <cell r="M59" t="str">
            <v>设计主管</v>
          </cell>
        </row>
        <row r="60">
          <cell r="M60" t="str">
            <v>设计师</v>
          </cell>
        </row>
        <row r="61">
          <cell r="M61" t="str">
            <v>网络宣传主主管</v>
          </cell>
        </row>
        <row r="62">
          <cell r="M62" t="str">
            <v>后勤经理</v>
          </cell>
        </row>
        <row r="63">
          <cell r="M63" t="str">
            <v>工程主管</v>
          </cell>
        </row>
        <row r="64">
          <cell r="M64" t="str">
            <v>行政主管</v>
          </cell>
        </row>
        <row r="65">
          <cell r="M65" t="str">
            <v>后勤助理</v>
          </cell>
        </row>
        <row r="66">
          <cell r="M66" t="str">
            <v>总经理</v>
          </cell>
        </row>
        <row r="67">
          <cell r="M67" t="str">
            <v>副总经理</v>
          </cell>
        </row>
        <row r="68">
          <cell r="M68" t="str">
            <v>总经理助理</v>
          </cell>
        </row>
        <row r="69">
          <cell r="M69" t="str">
            <v>总经理秘书</v>
          </cell>
        </row>
        <row r="70">
          <cell r="M70" t="str">
            <v>副主任</v>
          </cell>
        </row>
        <row r="71">
          <cell r="M71" t="str">
            <v>主任</v>
          </cell>
        </row>
        <row r="72">
          <cell r="M72" t="str">
            <v>高级督导</v>
          </cell>
        </row>
        <row r="73">
          <cell r="M73" t="str">
            <v>初级督导</v>
          </cell>
        </row>
        <row r="74">
          <cell r="M74" t="str">
            <v>助理</v>
          </cell>
        </row>
      </sheetData>
    </sheetDataSet>
  </externalBook>
</externalLink>
</file>

<file path=xl/externalLinks/externalLink11.xml><?xml version="1.0" encoding="utf-8"?>
<externalLink xmlns="http://schemas.openxmlformats.org/spreadsheetml/2006/main">
  <externalBook xmlns:r="http://schemas.openxmlformats.org/officeDocument/2006/relationships" r:id="rId1">
    <sheetNames>
      <sheetName val="1月 (阿米巴)"/>
      <sheetName val="工资表编制细则"/>
      <sheetName val="1月"/>
      <sheetName val="人事资料"/>
      <sheetName val="课表"/>
      <sheetName val="Sheet4"/>
      <sheetName val="考勤明细"/>
      <sheetName val="社保"/>
      <sheetName val="教师测试"/>
      <sheetName val="升期结算"/>
      <sheetName val="教师确认收入"/>
      <sheetName val="工资汇总实发表"/>
      <sheetName val="状态分析表"/>
      <sheetName val="基础资料"/>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ow r="2">
          <cell r="C2" t="str">
            <v>总部</v>
          </cell>
          <cell r="D2" t="str">
            <v>南骏</v>
          </cell>
          <cell r="E2" t="str">
            <v>惠州滨江</v>
          </cell>
          <cell r="F2" t="str">
            <v>东莞国泰</v>
          </cell>
          <cell r="G2" t="str">
            <v>信阳</v>
          </cell>
          <cell r="H2" t="str">
            <v>市桥</v>
          </cell>
          <cell r="I2" t="str">
            <v>华景</v>
          </cell>
          <cell r="J2" t="str">
            <v>滨江东</v>
          </cell>
          <cell r="K2" t="str">
            <v>五羊</v>
          </cell>
          <cell r="L2" t="str">
            <v>体育中心</v>
          </cell>
          <cell r="M2" t="str">
            <v>惠州麦地</v>
          </cell>
          <cell r="N2" t="str">
            <v>东莞阳光</v>
          </cell>
          <cell r="O2" t="str">
            <v>城建</v>
          </cell>
          <cell r="P2" t="str">
            <v>华南</v>
          </cell>
        </row>
        <row r="3">
          <cell r="C3" t="str">
            <v>财务部</v>
          </cell>
          <cell r="D3" t="str">
            <v>人事部</v>
          </cell>
          <cell r="E3" t="str">
            <v>市场部</v>
          </cell>
          <cell r="F3" t="str">
            <v>信息中心</v>
          </cell>
          <cell r="G3" t="str">
            <v>行政后勤部</v>
          </cell>
          <cell r="H3" t="str">
            <v>总经办</v>
          </cell>
          <cell r="I3" t="str">
            <v>研究院</v>
          </cell>
          <cell r="J3" t="str">
            <v>市场部</v>
          </cell>
          <cell r="K3" t="str">
            <v>行政部</v>
          </cell>
          <cell r="L3" t="str">
            <v>教学部</v>
          </cell>
        </row>
        <row r="28">
          <cell r="M28" t="str">
            <v>区域经理</v>
          </cell>
        </row>
        <row r="29">
          <cell r="M29" t="str">
            <v>招生总监</v>
          </cell>
        </row>
        <row r="30">
          <cell r="M30" t="str">
            <v>招生校长</v>
          </cell>
        </row>
        <row r="31">
          <cell r="M31" t="str">
            <v>招生副校长</v>
          </cell>
        </row>
        <row r="32">
          <cell r="M32" t="str">
            <v>招生主任</v>
          </cell>
        </row>
        <row r="33">
          <cell r="M33" t="str">
            <v>招生顾问</v>
          </cell>
        </row>
        <row r="34">
          <cell r="M34" t="str">
            <v>课程顾问</v>
          </cell>
        </row>
        <row r="35">
          <cell r="M35" t="str">
            <v>地推主任</v>
          </cell>
        </row>
        <row r="36">
          <cell r="M36" t="str">
            <v>地推专员</v>
          </cell>
        </row>
        <row r="37">
          <cell r="M37" t="str">
            <v>教学校长</v>
          </cell>
        </row>
        <row r="38">
          <cell r="M38" t="str">
            <v>教学总监</v>
          </cell>
        </row>
        <row r="39">
          <cell r="M39" t="str">
            <v>教务主任</v>
          </cell>
        </row>
        <row r="40">
          <cell r="M40" t="str">
            <v>教学组长</v>
          </cell>
        </row>
        <row r="41">
          <cell r="M41" t="str">
            <v>研训组长</v>
          </cell>
        </row>
        <row r="42">
          <cell r="M42" t="str">
            <v>教师</v>
          </cell>
        </row>
        <row r="43">
          <cell r="M43" t="str">
            <v>外教</v>
          </cell>
        </row>
        <row r="44">
          <cell r="M44" t="str">
            <v>电话教学</v>
          </cell>
        </row>
        <row r="45">
          <cell r="M45" t="str">
            <v>人事经理</v>
          </cell>
        </row>
        <row r="46">
          <cell r="M46" t="str">
            <v>行政经理</v>
          </cell>
        </row>
        <row r="47">
          <cell r="M47" t="str">
            <v>行政助理</v>
          </cell>
        </row>
        <row r="48">
          <cell r="M48" t="str">
            <v>保洁</v>
          </cell>
        </row>
        <row r="49">
          <cell r="M49" t="str">
            <v>保安</v>
          </cell>
        </row>
        <row r="50">
          <cell r="M50" t="str">
            <v>财务总监</v>
          </cell>
        </row>
        <row r="51">
          <cell r="M51" t="str">
            <v>财务经理</v>
          </cell>
        </row>
        <row r="52">
          <cell r="M52" t="str">
            <v>会计</v>
          </cell>
        </row>
        <row r="53">
          <cell r="M53" t="str">
            <v>出纳</v>
          </cell>
        </row>
        <row r="54">
          <cell r="M54" t="str">
            <v>人力资源总监</v>
          </cell>
        </row>
        <row r="55">
          <cell r="M55" t="str">
            <v>人事主管</v>
          </cell>
        </row>
        <row r="56">
          <cell r="M56" t="str">
            <v>市场部主管</v>
          </cell>
        </row>
        <row r="57">
          <cell r="M57" t="str">
            <v>推广主管</v>
          </cell>
        </row>
        <row r="58">
          <cell r="M58" t="str">
            <v>督导</v>
          </cell>
        </row>
        <row r="59">
          <cell r="M59" t="str">
            <v>设计主管</v>
          </cell>
        </row>
        <row r="60">
          <cell r="M60" t="str">
            <v>设计师</v>
          </cell>
        </row>
        <row r="61">
          <cell r="M61" t="str">
            <v>网络宣传主主管</v>
          </cell>
        </row>
        <row r="62">
          <cell r="M62" t="str">
            <v>后勤经理</v>
          </cell>
        </row>
        <row r="63">
          <cell r="M63" t="str">
            <v>工程主管</v>
          </cell>
        </row>
        <row r="64">
          <cell r="M64" t="str">
            <v>行政主管</v>
          </cell>
        </row>
        <row r="65">
          <cell r="M65" t="str">
            <v>后勤助理</v>
          </cell>
        </row>
        <row r="66">
          <cell r="M66" t="str">
            <v>总经理</v>
          </cell>
        </row>
        <row r="67">
          <cell r="M67" t="str">
            <v>副总经理</v>
          </cell>
        </row>
        <row r="68">
          <cell r="M68" t="str">
            <v>总经理助理</v>
          </cell>
        </row>
        <row r="69">
          <cell r="M69" t="str">
            <v>总经理秘书</v>
          </cell>
        </row>
        <row r="70">
          <cell r="M70" t="str">
            <v>副主任</v>
          </cell>
        </row>
        <row r="71">
          <cell r="M71" t="str">
            <v>主任</v>
          </cell>
        </row>
        <row r="72">
          <cell r="M72" t="str">
            <v>高级督导</v>
          </cell>
        </row>
        <row r="73">
          <cell r="M73" t="str">
            <v>初级督导</v>
          </cell>
        </row>
        <row r="74">
          <cell r="M74" t="str">
            <v>助理</v>
          </cell>
        </row>
      </sheetData>
    </sheetDataSet>
  </externalBook>
</externalLink>
</file>

<file path=xl/externalLinks/externalLink12.xml><?xml version="1.0" encoding="utf-8"?>
<externalLink xmlns="http://schemas.openxmlformats.org/spreadsheetml/2006/main">
  <externalBook xmlns:r="http://schemas.openxmlformats.org/officeDocument/2006/relationships" r:id="rId1">
    <sheetNames>
      <sheetName val="明细"/>
      <sheetName val="基础信息"/>
    </sheetNames>
    <sheetDataSet>
      <sheetData sheetId="0" refreshError="1"/>
      <sheetData sheetId="1">
        <row r="2">
          <cell r="G2" t="str">
            <v>广州</v>
          </cell>
        </row>
        <row r="3">
          <cell r="G3" t="str">
            <v>番禺</v>
          </cell>
        </row>
        <row r="4">
          <cell r="G4" t="str">
            <v>惠州</v>
          </cell>
        </row>
        <row r="5">
          <cell r="G5" t="str">
            <v>东莞</v>
          </cell>
        </row>
        <row r="6">
          <cell r="G6" t="str">
            <v>信阳</v>
          </cell>
        </row>
      </sheetData>
    </sheetDataSet>
  </externalBook>
</externalLink>
</file>

<file path=xl/externalLinks/externalLink13.xml><?xml version="1.0" encoding="utf-8"?>
<externalLink xmlns="http://schemas.openxmlformats.org/spreadsheetml/2006/main">
  <externalBook xmlns:r="http://schemas.openxmlformats.org/officeDocument/2006/relationships" r:id="rId1">
    <sheetNames>
      <sheetName val="明细"/>
      <sheetName val="基础信息"/>
    </sheetNames>
    <sheetDataSet>
      <sheetData sheetId="0" refreshError="1"/>
      <sheetData sheetId="1">
        <row r="2">
          <cell r="G2" t="str">
            <v>广州</v>
          </cell>
        </row>
        <row r="3">
          <cell r="G3" t="str">
            <v>番禺</v>
          </cell>
        </row>
        <row r="4">
          <cell r="G4" t="str">
            <v>惠州</v>
          </cell>
        </row>
        <row r="5">
          <cell r="G5" t="str">
            <v>东莞</v>
          </cell>
        </row>
        <row r="6">
          <cell r="G6" t="str">
            <v>信阳</v>
          </cell>
        </row>
      </sheetData>
    </sheetDataSet>
  </externalBook>
</externalLink>
</file>

<file path=xl/externalLinks/externalLink14.xml><?xml version="1.0" encoding="utf-8"?>
<externalLink xmlns="http://schemas.openxmlformats.org/spreadsheetml/2006/main">
  <externalBook xmlns:r="http://schemas.openxmlformats.org/officeDocument/2006/relationships" r:id="rId1">
    <sheetNames>
      <sheetName val="明细"/>
      <sheetName val="基础信息"/>
      <sheetName val="工资表编制细则"/>
      <sheetName val="1月"/>
      <sheetName val="人事资料"/>
      <sheetName val="课表"/>
      <sheetName val="Sheet4"/>
      <sheetName val="考勤明细"/>
      <sheetName val="社保"/>
      <sheetName val="教师测试"/>
      <sheetName val="升期结算"/>
      <sheetName val="教师确认收入"/>
      <sheetName val="工资汇总表"/>
      <sheetName val="状态分析表"/>
      <sheetName val="基础资料"/>
      <sheetName val="eqpmad2"/>
      <sheetName val="3月"/>
      <sheetName val="4月"/>
      <sheetName val="5月"/>
      <sheetName val="6月"/>
      <sheetName val="7月"/>
      <sheetName val="8月"/>
      <sheetName val="9月"/>
      <sheetName val="10月"/>
      <sheetName val="11月"/>
      <sheetName val="12月"/>
      <sheetName val="退费通知"/>
      <sheetName val="Sheet2"/>
      <sheetName val="11年定金收入"/>
      <sheetName val="11年收入说明总表"/>
      <sheetName val="1月份"/>
      <sheetName val="2月份"/>
      <sheetName val="3月份"/>
      <sheetName val="4月份"/>
      <sheetName val="5月份"/>
      <sheetName val="6月份"/>
      <sheetName val="7月份"/>
      <sheetName val="8月份"/>
      <sheetName val="9月份"/>
      <sheetName val="10月份"/>
      <sheetName val="11月份"/>
      <sheetName val="12月份"/>
      <sheetName val="3月社保明细"/>
      <sheetName val="Sheet1"/>
      <sheetName val="2月"/>
      <sheetName val="福利"/>
      <sheetName val="2月社保"/>
      <sheetName val="考勤"/>
      <sheetName val="参考经营数据表及新生人数"/>
      <sheetName val="2014年月平均工资"/>
      <sheetName val="浮动薪酬参考数据"/>
      <sheetName val="2014年作息表"/>
      <sheetName val="2014课表"/>
      <sheetName val="2014考勤"/>
      <sheetName val="2014招生明细"/>
      <sheetName val="续费"/>
      <sheetName val="结算业绩台帐"/>
      <sheetName val="考勤表"/>
      <sheetName val="绩效表"/>
      <sheetName val="工资表汇总1-12月"/>
      <sheetName val="兼职工资明细"/>
      <sheetName val="电话备案"/>
      <sheetName val="1"/>
      <sheetName val="2"/>
      <sheetName val="3"/>
      <sheetName val="各统计表"/>
      <sheetName val="续费+预续费"/>
      <sheetName val="初二下学期以上不算续费名单"/>
      <sheetName val="周洁"/>
      <sheetName val="邓璞"/>
      <sheetName val="金玥"/>
      <sheetName val="黄晓芳"/>
      <sheetName val="苏凤琼"/>
      <sheetName val="吴燕婷"/>
      <sheetName val="易红燕"/>
      <sheetName val="宋海"/>
      <sheetName val="黄璐瑶"/>
      <sheetName val="李晓媚"/>
      <sheetName val="五羊分校人事明细档案"/>
      <sheetName val="小初课表"/>
      <sheetName val="教学招生明细"/>
      <sheetName val="1、2月未进班名单"/>
      <sheetName val="小初续费表"/>
      <sheetName val="3月明细"/>
      <sheetName val="月报"/>
      <sheetName val="周报"/>
      <sheetName val="学生信息"/>
      <sheetName val="经营数据"/>
      <sheetName val="经营数据 (2)"/>
      <sheetName val="本月"/>
      <sheetName val="本年累计"/>
      <sheetName val="5月社保明细"/>
      <sheetName val="小高续费表"/>
      <sheetName val="教务主任电话抽查"/>
      <sheetName val="小高课表"/>
      <sheetName val="3月小高课表"/>
      <sheetName val="3月小初课表"/>
      <sheetName val="滨江东分校班级档案封面 (2)"/>
      <sheetName val="本月业绩（2）"/>
      <sheetName val="本月业绩"/>
      <sheetName val="数值化整理"/>
      <sheetName val="透视汇总 (2)"/>
      <sheetName val="透视汇总"/>
      <sheetName val="本月班级档案"/>
      <sheetName val="班级档案累计"/>
      <sheetName val="未进班（本月）"/>
      <sheetName val="未进班（本年）"/>
      <sheetName val="停课"/>
      <sheetName val="转校"/>
      <sheetName val="流失人员"/>
      <sheetName val="退费"/>
      <sheetName val="2013年收入说明表"/>
      <sheetName val="2012年收入说明表"/>
      <sheetName val="4月社保明细"/>
      <sheetName val="4月行政开单明细"/>
      <sheetName val="4月行政考勤"/>
      <sheetName val="2013年续费结算"/>
      <sheetName val="招生明细"/>
      <sheetName val="地推绩效"/>
      <sheetName val="2014年工作量统计"/>
      <sheetName val="2014年考勤资料"/>
      <sheetName val="2014年人事资料"/>
      <sheetName val="2014年招生明细"/>
      <sheetName val="2014年打卡记录"/>
      <sheetName val="2014年1月课表"/>
      <sheetName val="2014年1月电话抽查记录"/>
      <sheetName val="续费率明细表"/>
      <sheetName val="4"/>
      <sheetName val="5"/>
      <sheetName val="6"/>
      <sheetName val="2014续费统计表"/>
      <sheetName val="升期结算(此表直接从经营数据表提取）"/>
      <sheetName val="教师确认收入(此表直接从经营数据表提取）"/>
      <sheetName val="问题"/>
      <sheetName val="全年业绩明细"/>
      <sheetName val="个人业绩台账"/>
      <sheetName val="工资分析表"/>
      <sheetName val="微信推广"/>
      <sheetName val="级别对照表"/>
      <sheetName val="5月退费表"/>
      <sheetName val="Sheet3"/>
      <sheetName val="结算业绩台账"/>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Set>
  </externalBook>
</externalLink>
</file>

<file path=xl/externalLinks/externalLink15.xml><?xml version="1.0" encoding="utf-8"?>
<externalLink xmlns="http://schemas.openxmlformats.org/spreadsheetml/2006/main">
  <externalBook xmlns:r="http://schemas.openxmlformats.org/officeDocument/2006/relationships" r:id="rId1">
    <sheetNames>
      <sheetName val="明细"/>
      <sheetName val="基础信息"/>
      <sheetName val="基础资料"/>
    </sheetNames>
    <sheetDataSet>
      <sheetData sheetId="0"/>
      <sheetData sheetId="1"/>
      <sheetData sheetId="2" refreshError="1"/>
    </sheetDataSet>
  </externalBook>
</externalLink>
</file>

<file path=xl/externalLinks/externalLink16.xml><?xml version="1.0" encoding="utf-8"?>
<externalLink xmlns="http://schemas.openxmlformats.org/spreadsheetml/2006/main">
  <externalBook xmlns:r="http://schemas.openxmlformats.org/officeDocument/2006/relationships" r:id="rId1">
    <sheetNames>
      <sheetName val="明细"/>
      <sheetName val="基础信息"/>
      <sheetName val="工资表编制细则"/>
      <sheetName val="1月"/>
      <sheetName val="人事资料"/>
      <sheetName val="课表"/>
      <sheetName val="Sheet4"/>
      <sheetName val="考勤明细"/>
      <sheetName val="社保"/>
      <sheetName val="教师测试"/>
      <sheetName val="升期结算"/>
      <sheetName val="教师确认收入"/>
      <sheetName val="工资汇总表"/>
      <sheetName val="状态分析表"/>
      <sheetName val="基础资料"/>
      <sheetName val="eqpmad2"/>
      <sheetName val="3月"/>
      <sheetName val="4月"/>
      <sheetName val="5月"/>
      <sheetName val="6月"/>
      <sheetName val="7月"/>
      <sheetName val="8月"/>
      <sheetName val="9月"/>
      <sheetName val="10月"/>
      <sheetName val="11月"/>
      <sheetName val="12月"/>
      <sheetName val="退费通知"/>
      <sheetName val="Sheet2"/>
      <sheetName val="11年定金收入"/>
      <sheetName val="11年收入说明总表"/>
      <sheetName val="1月份"/>
      <sheetName val="2月份"/>
      <sheetName val="3月份"/>
      <sheetName val="4月份"/>
      <sheetName val="5月份"/>
      <sheetName val="6月份"/>
      <sheetName val="7月份"/>
      <sheetName val="8月份"/>
      <sheetName val="9月份"/>
      <sheetName val="10月份"/>
      <sheetName val="11月份"/>
      <sheetName val="12月份"/>
      <sheetName val="3月社保明细"/>
      <sheetName val="Sheet1"/>
      <sheetName val="2月"/>
      <sheetName val="福利"/>
      <sheetName val="2月社保"/>
      <sheetName val="考勤"/>
      <sheetName val="参考经营数据表及新生人数"/>
      <sheetName val="2014年月平均工资"/>
      <sheetName val="浮动薪酬参考数据"/>
      <sheetName val="2014年作息表"/>
      <sheetName val="2014课表"/>
      <sheetName val="2014考勤"/>
      <sheetName val="2014招生明细"/>
      <sheetName val="续费"/>
      <sheetName val="结算业绩台帐"/>
      <sheetName val="考勤表"/>
      <sheetName val="绩效表"/>
      <sheetName val="工资表汇总1-12月"/>
      <sheetName val="兼职工资明细"/>
      <sheetName val="电话备案"/>
      <sheetName val="1"/>
      <sheetName val="2"/>
      <sheetName val="3"/>
      <sheetName val="各统计表"/>
      <sheetName val="续费+预续费"/>
      <sheetName val="初二下学期以上不算续费名单"/>
      <sheetName val="周洁"/>
      <sheetName val="邓璞"/>
      <sheetName val="金玥"/>
      <sheetName val="黄晓芳"/>
      <sheetName val="苏凤琼"/>
      <sheetName val="吴燕婷"/>
      <sheetName val="易红燕"/>
      <sheetName val="宋海"/>
      <sheetName val="黄璐瑶"/>
      <sheetName val="李晓媚"/>
      <sheetName val="五羊分校人事明细档案"/>
      <sheetName val="小初课表"/>
      <sheetName val="教学招生明细"/>
      <sheetName val="1、2月未进班名单"/>
      <sheetName val="小初续费表"/>
      <sheetName val="3月明细"/>
      <sheetName val="月报"/>
      <sheetName val="周报"/>
      <sheetName val="学生信息"/>
      <sheetName val="经营数据"/>
      <sheetName val="经营数据 (2)"/>
      <sheetName val="本月"/>
      <sheetName val="本年累计"/>
      <sheetName val="5月社保明细"/>
      <sheetName val="小高续费表"/>
      <sheetName val="教务主任电话抽查"/>
      <sheetName val="小高课表"/>
      <sheetName val="3月小高课表"/>
      <sheetName val="3月小初课表"/>
      <sheetName val="滨江东分校班级档案封面 (2)"/>
      <sheetName val="本月业绩（2）"/>
      <sheetName val="本月业绩"/>
      <sheetName val="数值化整理"/>
      <sheetName val="透视汇总 (2)"/>
      <sheetName val="透视汇总"/>
      <sheetName val="本月班级档案"/>
      <sheetName val="班级档案累计"/>
      <sheetName val="未进班（本月）"/>
      <sheetName val="未进班（本年）"/>
      <sheetName val="停课"/>
      <sheetName val="转校"/>
      <sheetName val="流失人员"/>
      <sheetName val="退费"/>
      <sheetName val="2013年收入说明表"/>
      <sheetName val="2012年收入说明表"/>
      <sheetName val="4月社保明细"/>
      <sheetName val="4月行政开单明细"/>
      <sheetName val="4月行政考勤"/>
      <sheetName val="2013年续费结算"/>
      <sheetName val="招生明细"/>
      <sheetName val="地推绩效"/>
      <sheetName val="2014年工作量统计"/>
      <sheetName val="2014年考勤资料"/>
      <sheetName val="2014年人事资料"/>
      <sheetName val="2014年招生明细"/>
      <sheetName val="2014年打卡记录"/>
      <sheetName val="2014年1月课表"/>
      <sheetName val="2014年1月电话抽查记录"/>
      <sheetName val="结算业绩台账"/>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sheetData sheetId="28"/>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Set>
  </externalBook>
</externalLink>
</file>

<file path=xl/externalLinks/externalLink17.xml><?xml version="1.0" encoding="utf-8"?>
<externalLink xmlns="http://schemas.openxmlformats.org/spreadsheetml/2006/main">
  <externalBook xmlns:r="http://schemas.openxmlformats.org/officeDocument/2006/relationships" r:id="rId1">
    <sheetNames>
      <sheetName val="滨江东分校班级档案封面 (2)"/>
      <sheetName val="基础信息"/>
      <sheetName val="续费率明细表"/>
      <sheetName val="1"/>
      <sheetName val="2"/>
      <sheetName val="3"/>
      <sheetName val="4"/>
      <sheetName val="5"/>
      <sheetName val="6"/>
      <sheetName val="2014续费统计表"/>
      <sheetName val="工资表编制细则"/>
      <sheetName val="1月"/>
      <sheetName val="人事资料"/>
      <sheetName val="课表"/>
      <sheetName val="考勤明细"/>
      <sheetName val="社保"/>
      <sheetName val="教师测试"/>
      <sheetName val="升期结算(此表直接从经营数据表提取）"/>
      <sheetName val="教师确认收入(此表直接从经营数据表提取）"/>
      <sheetName val="工资汇总表"/>
      <sheetName val="状态分析表"/>
      <sheetName val="基础资料"/>
      <sheetName val="明细"/>
      <sheetName val="3月"/>
      <sheetName val="4月"/>
      <sheetName val="5月"/>
      <sheetName val="6月"/>
      <sheetName val="7月"/>
      <sheetName val="8月"/>
      <sheetName val="9月"/>
      <sheetName val="10月"/>
      <sheetName val="11月"/>
      <sheetName val="12月"/>
      <sheetName val="Sheet2"/>
      <sheetName val="3月社保明细"/>
      <sheetName val="Sheet1"/>
      <sheetName val="2月"/>
      <sheetName val="福利"/>
      <sheetName val="2月社保"/>
      <sheetName val="考勤"/>
      <sheetName val="参考经营数据表及新生人数"/>
      <sheetName val="2014年月平均工资"/>
      <sheetName val="浮动薪酬参考数据"/>
      <sheetName val="2014年作息表"/>
      <sheetName val="2014课表"/>
      <sheetName val="2014考勤"/>
      <sheetName val="2014招生明细"/>
      <sheetName val="续费"/>
      <sheetName val="结算业绩台帐"/>
      <sheetName val="考勤表"/>
      <sheetName val="绩效表"/>
      <sheetName val="工资表汇总1-12月"/>
      <sheetName val="兼职工资明细"/>
      <sheetName val="电话备案"/>
      <sheetName val="结算业绩台账"/>
      <sheetName val="招生明细"/>
      <sheetName val="地推绩效"/>
      <sheetName val="eqpmad2"/>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Set>
  </externalBook>
</externalLink>
</file>

<file path=xl/externalLinks/externalLink18.xml><?xml version="1.0" encoding="utf-8"?>
<externalLink xmlns="http://schemas.openxmlformats.org/spreadsheetml/2006/main">
  <externalBook xmlns:r="http://schemas.openxmlformats.org/officeDocument/2006/relationships" r:id="rId1">
    <sheetNames>
      <sheetName val="滨江东分校班级档案封面 (2)"/>
      <sheetName val="基础信息"/>
      <sheetName val="续费率明细表"/>
      <sheetName val="1"/>
      <sheetName val="2"/>
      <sheetName val="3"/>
      <sheetName val="4"/>
      <sheetName val="5"/>
      <sheetName val="6"/>
      <sheetName val="2014续费统计表"/>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19.xml><?xml version="1.0" encoding="utf-8"?>
<externalLink xmlns="http://schemas.openxmlformats.org/spreadsheetml/2006/main">
  <externalBook xmlns:r="http://schemas.openxmlformats.org/officeDocument/2006/relationships" r:id="rId1">
    <sheetNames>
      <sheetName val="滨江东分校班级档案封面 (2)"/>
      <sheetName val="基础信息"/>
      <sheetName val="续费率明细表"/>
      <sheetName val="1"/>
      <sheetName val="2"/>
      <sheetName val="3"/>
      <sheetName val="4"/>
      <sheetName val="5"/>
      <sheetName val="6"/>
      <sheetName val="2014续费统计表"/>
      <sheetName val="工资表编制细则"/>
      <sheetName val="1月"/>
      <sheetName val="人事资料"/>
      <sheetName val="课表"/>
      <sheetName val="考勤明细"/>
      <sheetName val="社保"/>
      <sheetName val="教师测试"/>
      <sheetName val="升期结算(此表直接从经营数据表提取）"/>
      <sheetName val="教师确认收入(此表直接从经营数据表提取）"/>
      <sheetName val="工资汇总表"/>
      <sheetName val="状态分析表"/>
      <sheetName val="基础资料"/>
      <sheetName val="明细"/>
      <sheetName val="3月"/>
      <sheetName val="4月"/>
      <sheetName val="5月"/>
      <sheetName val="6月"/>
      <sheetName val="7月"/>
      <sheetName val="8月"/>
      <sheetName val="9月"/>
      <sheetName val="10月"/>
      <sheetName val="11月"/>
      <sheetName val="12月"/>
      <sheetName val="Sheet2"/>
      <sheetName val="3月社保明细"/>
      <sheetName val="Sheet1"/>
      <sheetName val="2月"/>
      <sheetName val="福利"/>
      <sheetName val="2月社保"/>
      <sheetName val="考勤"/>
      <sheetName val="参考经营数据表及新生人数"/>
      <sheetName val="2014年月平均工资"/>
      <sheetName val="浮动薪酬参考数据"/>
      <sheetName val="2014年作息表"/>
      <sheetName val="2014课表"/>
      <sheetName val="2014考勤"/>
      <sheetName val="2014招生明细"/>
      <sheetName val="续费"/>
      <sheetName val="结算业绩台帐"/>
      <sheetName val="考勤表"/>
      <sheetName val="绩效表"/>
      <sheetName val="工资表汇总1-12月"/>
      <sheetName val="兼职工资明细"/>
      <sheetName val="电话备案"/>
      <sheetName val="结算业绩台账"/>
      <sheetName val="招生明细"/>
      <sheetName val="地推绩效"/>
      <sheetName val="eqpmad2"/>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eqpmad2"/>
      <sheetName val="Toolbox"/>
    </sheetNames>
    <sheetDataSet>
      <sheetData sheetId="0" refreshError="1"/>
      <sheetData sheetId="1" refreshError="1"/>
    </sheetDataSet>
  </externalBook>
</externalLink>
</file>

<file path=xl/externalLinks/externalLink20.xml><?xml version="1.0" encoding="utf-8"?>
<externalLink xmlns="http://schemas.openxmlformats.org/spreadsheetml/2006/main">
  <externalBook xmlns:r="http://schemas.openxmlformats.org/officeDocument/2006/relationships" r:id="rId1">
    <sheetNames>
      <sheetName val="明细"/>
      <sheetName val="基础信息"/>
      <sheetName val="工资表编制细则"/>
      <sheetName val="1月"/>
      <sheetName val="人事资料"/>
      <sheetName val="课表"/>
      <sheetName val="Sheet4"/>
      <sheetName val="考勤明细"/>
      <sheetName val="社保"/>
      <sheetName val="教师测试"/>
      <sheetName val="升期结算"/>
      <sheetName val="教师确认收入"/>
      <sheetName val="工资汇总表"/>
      <sheetName val="状态分析表"/>
      <sheetName val="基础资料"/>
      <sheetName val="2014年总表报"/>
      <sheetName val="1月第1周"/>
      <sheetName val="1月第2周"/>
      <sheetName val="1月第3周"/>
      <sheetName val="1月第4周"/>
      <sheetName val="1月第5周"/>
      <sheetName val="2月第1、2周"/>
      <sheetName val="2月第3周"/>
      <sheetName val="2月第4周"/>
      <sheetName val="2月第5周"/>
      <sheetName val="3月第1周"/>
      <sheetName val="3月第2周"/>
      <sheetName val="3月第3周"/>
      <sheetName val="3月第4周"/>
      <sheetName val="3月第5周"/>
      <sheetName val="4月第1周"/>
      <sheetName val="4月第2周"/>
      <sheetName val="4月第3周"/>
      <sheetName val="4月第4周"/>
      <sheetName val="4月第5周"/>
      <sheetName val="5月第1周"/>
      <sheetName val="5月第2周"/>
      <sheetName val="5月第3周"/>
      <sheetName val="5月第4周"/>
      <sheetName val="5月第5周"/>
      <sheetName val="月报"/>
      <sheetName val="周报"/>
      <sheetName val="学生信息"/>
      <sheetName val="经营数据"/>
      <sheetName val="经营数据 (2)"/>
      <sheetName val="本月"/>
      <sheetName val="本年累计"/>
      <sheetName val="Sheet1"/>
      <sheetName val="2月"/>
      <sheetName val="2014年作息表"/>
      <sheetName val="2014课表"/>
      <sheetName val="2014考勤"/>
      <sheetName val="2014招生明细"/>
      <sheetName val="续费"/>
      <sheetName val="eqpmad2"/>
      <sheetName val="考勤表"/>
      <sheetName val="续费表"/>
      <sheetName val="新生名单"/>
      <sheetName val="作息表"/>
      <sheetName val="3月"/>
      <sheetName val="4月"/>
      <sheetName val="5月"/>
      <sheetName val="6月"/>
      <sheetName val="7月"/>
      <sheetName val="8月"/>
      <sheetName val="9月"/>
      <sheetName val="10月"/>
      <sheetName val="11月"/>
      <sheetName val="12月"/>
      <sheetName val="Sheet2"/>
      <sheetName val="8月 "/>
      <sheetName val="11"/>
      <sheetName val="年度工资汇总表"/>
      <sheetName val="行政人员状态分析表"/>
      <sheetName val="3月工作量"/>
      <sheetName val="2014年考勤"/>
      <sheetName val="行政部作息时间表"/>
      <sheetName val="4月-12月份出库教材"/>
      <sheetName val="1-4月份工作量明细没有结算"/>
      <sheetName val="4月-12月份工作量明细"/>
      <sheetName val="Sheet3"/>
      <sheetName val="RecoveredExternalLink6"/>
      <sheetName val="退费通知"/>
      <sheetName val="Chart1"/>
      <sheetName val="滨江东分校班级档案封面 (2)"/>
      <sheetName val="续费率明细表"/>
      <sheetName val="1"/>
      <sheetName val="2"/>
      <sheetName val="3"/>
      <sheetName val="4"/>
      <sheetName val="5"/>
      <sheetName val="6"/>
      <sheetName val="2014续费统计表"/>
      <sheetName val="Toolbox"/>
      <sheetName val="结算业绩台账"/>
      <sheetName val="工资表汇总1-12月"/>
      <sheetName val="招生明细"/>
      <sheetName val="考勤"/>
      <sheetName val="地推绩效"/>
      <sheetName val="福利"/>
      <sheetName val="2月社保"/>
      <sheetName val="参考经营数据表及新生人数"/>
      <sheetName val="2014年月平均工资"/>
      <sheetName val="浮动薪酬参考数据"/>
      <sheetName val="结算业绩台帐"/>
      <sheetName val="绩效表"/>
      <sheetName val="兼职工资明细"/>
      <sheetName val="电话备案"/>
      <sheetName val="3月（刘玲）"/>
      <sheetName val="3月刘玲社保"/>
      <sheetName val="考勤 含刘玲3月"/>
      <sheetName val="刘玲3月考勤明细"/>
      <sheetName val="16年2月"/>
      <sheetName val="16年1月"/>
      <sheetName val="15年12月"/>
      <sheetName val="15年11月"/>
      <sheetName val="15年10月"/>
      <sheetName val="15年9月"/>
      <sheetName val="15年8月"/>
      <sheetName val="15年7月"/>
      <sheetName val="15年6月"/>
      <sheetName val="15年5月"/>
      <sheetName val="Sheet5 (2)"/>
      <sheetName val="Sheet5"/>
      <sheetName val="1-4月"/>
      <sheetName val="15年4月"/>
      <sheetName val="15年3月"/>
      <sheetName val="15年2月"/>
      <sheetName val="15年1月"/>
      <sheetName val="政策"/>
      <sheetName val="历年退费汇总"/>
      <sheetName val="10月，已经打电话确认"/>
      <sheetName val="补10月已电话确认"/>
      <sheetName val="11月需退费已电话确认"/>
      <sheetName val="12月已电话确认退费"/>
      <sheetName val="1月已电话确认退费"/>
      <sheetName val="2月退费"/>
      <sheetName val="3月退费"/>
      <sheetName val="4月退费费"/>
      <sheetName val="5月退费"/>
      <sheetName val="6月退费"/>
      <sheetName val="7月退费"/>
      <sheetName val="8月退费"/>
      <sheetName val="9月退费"/>
      <sheetName val="10月退费"/>
      <sheetName val="11月退费"/>
      <sheetName val="12月退费 (2)"/>
      <sheetName val="12月退费"/>
      <sheetName val="封面"/>
      <sheetName val="班级信息"/>
      <sheetName val="学生档案"/>
      <sheetName val="收费"/>
      <sheetName val="业绩分配"/>
      <sheetName val="业绩"/>
      <sheetName val="全年业绩明细"/>
      <sheetName val="顾问业绩"/>
      <sheetName val="市场占有率"/>
      <sheetName val="招生来源分析表"/>
      <sheetName val="班级档案"/>
      <sheetName val="老师确认收入"/>
      <sheetName val="结余明细表上月"/>
      <sheetName val="结余明细表"/>
      <sheetName val="教学部经营数据"/>
      <sheetName val="新增"/>
      <sheetName val="减少"/>
      <sheetName val="停读及未进班"/>
      <sheetName val="年度升期率"/>
      <sheetName val="升期明细"/>
      <sheetName val="未进班及停读说明"/>
      <sheetName val="收费基础信息"/>
      <sheetName val="价格表"/>
      <sheetName val="教务基础信息"/>
    </sheetNames>
    <sheetDataSet>
      <sheetData sheetId="0"/>
      <sheetData sheetId="1"/>
      <sheetData sheetId="2"/>
      <sheetData sheetId="3"/>
      <sheetData sheetId="4"/>
      <sheetData sheetId="5" refreshError="1"/>
      <sheetData sheetId="6" refreshError="1"/>
      <sheetData sheetId="7" refreshError="1"/>
      <sheetData sheetId="8" refreshError="1"/>
      <sheetData sheetId="9" refreshError="1"/>
      <sheetData sheetId="10"/>
      <sheetData sheetId="11"/>
      <sheetData sheetId="12"/>
      <sheetData sheetId="13"/>
      <sheetData sheetId="14"/>
      <sheetData sheetId="15"/>
      <sheetData sheetId="16"/>
      <sheetData sheetId="17"/>
      <sheetData sheetId="18">
        <row r="1">
          <cell r="A1" t="str">
            <v>分校</v>
          </cell>
        </row>
      </sheetData>
      <sheetData sheetId="19"/>
      <sheetData sheetId="20"/>
      <sheetData sheetId="21"/>
      <sheetData sheetId="22"/>
      <sheetData sheetId="23"/>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Set>
  </externalBook>
</externalLink>
</file>

<file path=xl/externalLinks/externalLink21.xml><?xml version="1.0" encoding="utf-8"?>
<externalLink xmlns="http://schemas.openxmlformats.org/spreadsheetml/2006/main">
  <externalBook xmlns:r="http://schemas.openxmlformats.org/officeDocument/2006/relationships" r:id="rId1">
    <sheetNames>
      <sheetName val="月报"/>
      <sheetName val="周报"/>
      <sheetName val="学生信息"/>
      <sheetName val="经营数据"/>
      <sheetName val="经营数据 (2)"/>
      <sheetName val="Chart1"/>
      <sheetName val="本月"/>
      <sheetName val="本年累计"/>
      <sheetName val="基础信息"/>
      <sheetName val="Sheet1"/>
    </sheetNames>
    <sheetDataSet>
      <sheetData sheetId="0"/>
      <sheetData sheetId="1"/>
      <sheetData sheetId="2"/>
      <sheetData sheetId="3"/>
      <sheetData sheetId="4"/>
      <sheetData sheetId="5" refreshError="1"/>
      <sheetData sheetId="6" refreshError="1"/>
      <sheetData sheetId="7" refreshError="1"/>
      <sheetData sheetId="8" refreshError="1"/>
      <sheetData sheetId="9" refreshError="1"/>
    </sheetDataSet>
  </externalBook>
</externalLink>
</file>

<file path=xl/externalLinks/externalLink22.xml><?xml version="1.0" encoding="utf-8"?>
<externalLink xmlns="http://schemas.openxmlformats.org/spreadsheetml/2006/main">
  <externalBook xmlns:r="http://schemas.openxmlformats.org/officeDocument/2006/relationships" r:id="rId1">
    <sheetNames>
      <sheetName val="明细"/>
      <sheetName val="基础信息"/>
      <sheetName val="工资表编制细则"/>
      <sheetName val="1月"/>
      <sheetName val="人事资料"/>
      <sheetName val="课表"/>
      <sheetName val="Sheet4"/>
      <sheetName val="考勤明细"/>
      <sheetName val="社保"/>
      <sheetName val="教师测试"/>
      <sheetName val="升期结算"/>
      <sheetName val="教师确认收入"/>
      <sheetName val="工资汇总表"/>
      <sheetName val="状态分析表"/>
      <sheetName val="基础资料"/>
      <sheetName val="2014年总表报"/>
      <sheetName val="1月第1周"/>
      <sheetName val="1月第2周"/>
      <sheetName val="1月第3周"/>
      <sheetName val="1月第4周"/>
      <sheetName val="1月第5周"/>
      <sheetName val="2月第1、2周"/>
      <sheetName val="2月第3周"/>
      <sheetName val="2月第4周"/>
      <sheetName val="2月第5周"/>
      <sheetName val="3月第1周"/>
      <sheetName val="3月第2周"/>
      <sheetName val="3月第3周"/>
      <sheetName val="3月第4周"/>
      <sheetName val="3月第5周"/>
      <sheetName val="4月第1周"/>
      <sheetName val="4月第2周"/>
      <sheetName val="4月第3周"/>
      <sheetName val="4月第4周"/>
      <sheetName val="4月第5周"/>
      <sheetName val="5月第1周"/>
      <sheetName val="5月第2周"/>
      <sheetName val="5月第3周"/>
      <sheetName val="5月第4周"/>
      <sheetName val="5月第5周"/>
      <sheetName val="月报"/>
      <sheetName val="周报"/>
      <sheetName val="学生信息"/>
      <sheetName val="经营数据"/>
      <sheetName val="经营数据 (2)"/>
      <sheetName val="本月"/>
      <sheetName val="本年累计"/>
      <sheetName val="Sheet1"/>
      <sheetName val="2月"/>
      <sheetName val="2014年作息表"/>
      <sheetName val="2014课表"/>
      <sheetName val="2014考勤"/>
      <sheetName val="2014招生明细"/>
      <sheetName val="续费"/>
      <sheetName val="eqpmad2"/>
      <sheetName val="考勤表"/>
      <sheetName val="续费表"/>
      <sheetName val="新生名单"/>
      <sheetName val="作息表"/>
      <sheetName val="3月"/>
      <sheetName val="4月"/>
      <sheetName val="5月"/>
      <sheetName val="6月"/>
      <sheetName val="7月"/>
      <sheetName val="8月"/>
      <sheetName val="9月"/>
      <sheetName val="10月"/>
      <sheetName val="11月"/>
      <sheetName val="12月"/>
      <sheetName val="Sheet2"/>
      <sheetName val="8月 "/>
      <sheetName val="11"/>
      <sheetName val="年度工资汇总表"/>
      <sheetName val="行政人员状态分析表"/>
      <sheetName val="3月工作量"/>
      <sheetName val="2014年考勤"/>
      <sheetName val="行政部作息时间表"/>
      <sheetName val="4月-12月份出库教材"/>
      <sheetName val="1-4月份工作量明细没有结算"/>
      <sheetName val="4月-12月份工作量明细"/>
      <sheetName val="Sheet3"/>
      <sheetName val="RecoveredExternalLink6"/>
      <sheetName val="退费通知"/>
      <sheetName val="Chart1"/>
      <sheetName val="滨江东分校班级档案封面 (2)"/>
      <sheetName val="续费率明细表"/>
      <sheetName val="1"/>
      <sheetName val="2"/>
      <sheetName val="3"/>
      <sheetName val="4"/>
      <sheetName val="5"/>
      <sheetName val="6"/>
      <sheetName val="2014续费统计表"/>
      <sheetName val="Toolbox"/>
      <sheetName val="结算业绩台账"/>
      <sheetName val="工资表汇总1-12月"/>
      <sheetName val="招生明细"/>
      <sheetName val="考勤"/>
      <sheetName val="地推绩效"/>
      <sheetName val="福利"/>
      <sheetName val="2月社保"/>
      <sheetName val="参考经营数据表及新生人数"/>
      <sheetName val="2014年月平均工资"/>
      <sheetName val="浮动薪酬参考数据"/>
      <sheetName val="结算业绩台帐"/>
      <sheetName val="绩效表"/>
      <sheetName val="兼职工资明细"/>
      <sheetName val="电话备案"/>
      <sheetName val="3月（刘玲）"/>
      <sheetName val="3月刘玲社保"/>
      <sheetName val="考勤 含刘玲3月"/>
      <sheetName val="刘玲3月考勤明细"/>
      <sheetName val="16年2月"/>
      <sheetName val="16年1月"/>
      <sheetName val="15年12月"/>
      <sheetName val="15年11月"/>
      <sheetName val="15年10月"/>
      <sheetName val="15年9月"/>
      <sheetName val="15年8月"/>
      <sheetName val="15年7月"/>
      <sheetName val="15年6月"/>
      <sheetName val="15年5月"/>
      <sheetName val="Sheet5 (2)"/>
      <sheetName val="Sheet5"/>
      <sheetName val="1-4月"/>
      <sheetName val="15年4月"/>
      <sheetName val="15年3月"/>
      <sheetName val="15年2月"/>
      <sheetName val="15年1月"/>
      <sheetName val="政策"/>
      <sheetName val="历年退费汇总"/>
      <sheetName val="10月，已经打电话确认"/>
      <sheetName val="补10月已电话确认"/>
      <sheetName val="11月需退费已电话确认"/>
      <sheetName val="12月已电话确认退费"/>
      <sheetName val="1月已电话确认退费"/>
      <sheetName val="2月退费"/>
      <sheetName val="3月退费"/>
      <sheetName val="4月退费费"/>
      <sheetName val="5月退费"/>
      <sheetName val="6月退费"/>
      <sheetName val="7月退费"/>
      <sheetName val="8月退费"/>
      <sheetName val="9月退费"/>
      <sheetName val="10月退费"/>
      <sheetName val="11月退费"/>
      <sheetName val="12月退费 (2)"/>
      <sheetName val="12月退费"/>
      <sheetName val="封面"/>
      <sheetName val="班级信息"/>
      <sheetName val="学生档案"/>
      <sheetName val="收费"/>
      <sheetName val="业绩分配"/>
      <sheetName val="业绩"/>
      <sheetName val="全年业绩明细"/>
      <sheetName val="顾问业绩"/>
      <sheetName val="市场占有率"/>
      <sheetName val="招生来源分析表"/>
      <sheetName val="班级档案"/>
      <sheetName val="老师确认收入"/>
      <sheetName val="结余明细表上月"/>
      <sheetName val="结余明细表"/>
      <sheetName val="教学部经营数据"/>
      <sheetName val="新增"/>
      <sheetName val="减少"/>
      <sheetName val="停读及未进班"/>
      <sheetName val="年度升期率"/>
      <sheetName val="升期明细"/>
      <sheetName val="未进班及停读说明"/>
      <sheetName val="收费基础信息"/>
      <sheetName val="价格表"/>
      <sheetName val="教务基础信息"/>
    </sheetNames>
    <sheetDataSet>
      <sheetData sheetId="0"/>
      <sheetData sheetId="1"/>
      <sheetData sheetId="2"/>
      <sheetData sheetId="3"/>
      <sheetData sheetId="4"/>
      <sheetData sheetId="5" refreshError="1"/>
      <sheetData sheetId="6" refreshError="1"/>
      <sheetData sheetId="7" refreshError="1"/>
      <sheetData sheetId="8" refreshError="1"/>
      <sheetData sheetId="9" refreshError="1"/>
      <sheetData sheetId="10"/>
      <sheetData sheetId="11"/>
      <sheetData sheetId="12"/>
      <sheetData sheetId="13"/>
      <sheetData sheetId="14"/>
      <sheetData sheetId="15"/>
      <sheetData sheetId="16"/>
      <sheetData sheetId="17"/>
      <sheetData sheetId="18">
        <row r="1">
          <cell r="A1" t="str">
            <v>分校</v>
          </cell>
        </row>
      </sheetData>
      <sheetData sheetId="19"/>
      <sheetData sheetId="20"/>
      <sheetData sheetId="21"/>
      <sheetData sheetId="22"/>
      <sheetData sheetId="23"/>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Set>
  </externalBook>
</externalLink>
</file>

<file path=xl/externalLinks/externalLink3.xml><?xml version="1.0" encoding="utf-8"?>
<externalLink xmlns="http://schemas.openxmlformats.org/spreadsheetml/2006/main">
  <externalBook xmlns:r="http://schemas.openxmlformats.org/officeDocument/2006/relationships" r:id="rId1">
    <sheetNames>
      <sheetName val="价格表"/>
      <sheetName val="班级编码"/>
      <sheetName val="1-封面"/>
      <sheetName val="2-学生档案"/>
      <sheetName val="3-班级信息"/>
      <sheetName val="4-收费"/>
      <sheetName val="5-业绩分配"/>
      <sheetName val="6-业绩确认"/>
      <sheetName val="7-业绩"/>
      <sheetName val="8-市场占有率"/>
      <sheetName val="9-招生来源分析表"/>
      <sheetName val="10-班级档案"/>
      <sheetName val="11-老师确认收入"/>
      <sheetName val="12-结余明细表上月"/>
      <sheetName val="13-结余明细表"/>
      <sheetName val="14-新增"/>
      <sheetName val="15-减少"/>
      <sheetName val="16-停读及未进班班"/>
      <sheetName val="17-教学部经营数据"/>
      <sheetName val="18-退费表"/>
      <sheetName val="集团通讯录"/>
      <sheetName val="滨江东"/>
      <sheetName val="五羊"/>
      <sheetName val="市桥"/>
      <sheetName val="华南"/>
      <sheetName val="体育中心"/>
      <sheetName val="城建分校"/>
      <sheetName val="南骏"/>
      <sheetName val="华景"/>
      <sheetName val="阳光"/>
      <sheetName val="国泰"/>
      <sheetName val="惠州滨江"/>
      <sheetName val="麦地"/>
      <sheetName val="信阳"/>
      <sheetName val="eqpmad2"/>
      <sheetName val="滨江东分校班级档案封面 (2)"/>
      <sheetName val="基础信息"/>
      <sheetName val="1月"/>
      <sheetName val="2月"/>
      <sheetName val="3月"/>
      <sheetName val="4月"/>
      <sheetName val="5月"/>
      <sheetName val="6月"/>
      <sheetName val="7月"/>
      <sheetName val="8月"/>
      <sheetName val="9月"/>
      <sheetName val="10月"/>
      <sheetName val="11月"/>
      <sheetName val="12月"/>
      <sheetName val="升期率统计表 (按班)"/>
      <sheetName val="升期率统计表-老师"/>
      <sheetName val="升期明细"/>
      <sheetName val="未进班及停读说明"/>
      <sheetName val="停读及流失"/>
      <sheetName val="未进班"/>
      <sheetName val="本月业绩（2）"/>
      <sheetName val="本月业绩"/>
      <sheetName val="数值化整理"/>
      <sheetName val="透视汇总 (2)"/>
      <sheetName val="透视汇总"/>
      <sheetName val="教学部经营数据"/>
      <sheetName val="本月班级档案"/>
      <sheetName val="班级档案累计"/>
      <sheetName val="未进班（本月）"/>
      <sheetName val="未进班（本年）"/>
      <sheetName val="停课"/>
      <sheetName val="转校"/>
      <sheetName val="流失人员"/>
      <sheetName val="退费"/>
      <sheetName val="Sheet4"/>
      <sheetName val="Sheet2"/>
      <sheetName val="人事资料"/>
      <sheetName val="工作量统计"/>
      <sheetName val="收费课程小时数及课型统计"/>
      <sheetName val="作息表"/>
      <sheetName val="课表"/>
      <sheetName val="考勤明细"/>
      <sheetName val="赠送课"/>
      <sheetName val="招生明细"/>
      <sheetName val="社保"/>
      <sheetName val="工资汇总表"/>
      <sheetName val="状态分析表"/>
      <sheetName val="教师确认收入"/>
      <sheetName val="基础资料"/>
      <sheetName val="明细"/>
      <sheetName val="2月返回表"/>
      <sheetName val="绩效表"/>
      <sheetName val="3月社保"/>
      <sheetName val="小初续费表"/>
      <sheetName val="小初考勤表"/>
      <sheetName val="小初作息表"/>
      <sheetName val="小初加班表"/>
      <sheetName val="小初招生明细"/>
      <sheetName val="小高续费表"/>
      <sheetName val="小高作息表"/>
      <sheetName val="小高考勤表"/>
      <sheetName val="2014年工作量统计"/>
      <sheetName val="2014年考勤资料"/>
      <sheetName val="2014年人事资料"/>
      <sheetName val="2014年招生明细"/>
      <sheetName val="2014年打卡记录"/>
      <sheetName val="2014年1月课表"/>
      <sheetName val="2014年1月电话抽查记录"/>
      <sheetName val="五羊分校人事明细档案"/>
      <sheetName val="3月社保明细"/>
      <sheetName val="2014年作息表"/>
      <sheetName val="2014考勤"/>
      <sheetName val="教学招生明细"/>
      <sheetName val="3月小高课表"/>
      <sheetName val="3月小初课表"/>
      <sheetName val="月报"/>
      <sheetName val="周报"/>
      <sheetName val="学生信息"/>
      <sheetName val="经营数据"/>
      <sheetName val="经营数据 (2)"/>
      <sheetName val="本月"/>
      <sheetName val="本年累计"/>
      <sheetName val="Sheet1"/>
      <sheetName val="2014课表"/>
      <sheetName val="2014招生明细"/>
      <sheetName val="续费"/>
      <sheetName val="3月明细"/>
      <sheetName val="本月业绩 (2)"/>
      <sheetName val="Sheet3"/>
      <sheetName val="Sheet5"/>
      <sheetName val="重复班级编码"/>
      <sheetName val="2014年前收费"/>
      <sheetName val="领袖课程"/>
      <sheetName val="2013年收入说明表"/>
      <sheetName val="2012年收入说明表"/>
      <sheetName val="2014年总表报"/>
      <sheetName val="1月第1周"/>
      <sheetName val="1月第2周"/>
      <sheetName val="1月第3周"/>
      <sheetName val="1月第4周"/>
      <sheetName val="1月第5周"/>
      <sheetName val="2月第1、2周"/>
      <sheetName val="2月第3周"/>
      <sheetName val="2月第4周"/>
      <sheetName val="2月第5周"/>
      <sheetName val="3月第1周"/>
      <sheetName val="3月第2周"/>
      <sheetName val="3月第3周"/>
      <sheetName val="3月第4周"/>
      <sheetName val="3月第5周"/>
      <sheetName val="4月第1周"/>
      <sheetName val="4月第2周"/>
      <sheetName val="4月第3周"/>
      <sheetName val="4月第4周"/>
      <sheetName val="4月第5周"/>
      <sheetName val="5月第1周"/>
      <sheetName val="5月第2周"/>
      <sheetName val="5月第3周"/>
      <sheetName val="5月第4周"/>
      <sheetName val="5月第5周"/>
      <sheetName val="10月，已经打电话确认"/>
      <sheetName val="补10月已电话确认"/>
      <sheetName val="11月需退费已电话确认"/>
      <sheetName val="12月已电话确认退费"/>
      <sheetName val="1月已电话确认退费"/>
      <sheetName val="2月退费"/>
      <sheetName val="3月退费"/>
      <sheetName val="4月退费费"/>
      <sheetName val="5月退费"/>
      <sheetName val="6月退费"/>
      <sheetName val="7月退费"/>
      <sheetName val="8月退费"/>
      <sheetName val="9月退费"/>
      <sheetName val="10月退费"/>
      <sheetName val="11月退费"/>
      <sheetName val="12月退费 (2)"/>
      <sheetName val="12月退费"/>
      <sheetName val="工程主管绩效考核"/>
      <sheetName val="行政助理绩效标准"/>
      <sheetName val="行政主管绩效考核标准"/>
      <sheetName val="2月刘媛工作量明细"/>
      <sheetName val="2月行政后勤部打卡明细"/>
      <sheetName val="2月行政后勤部考勤统计表"/>
      <sheetName val="2月余涛工作量明细"/>
      <sheetName val="2月周旋工作量明细"/>
      <sheetName val="教学部综合排名"/>
      <sheetName val="市场综合排名得分"/>
      <sheetName val="3月 (2)"/>
      <sheetName val="工资占比分析（分校） (2)"/>
      <sheetName val="Sheet11"/>
      <sheetName val="工资占比分析（区域）"/>
      <sheetName val="盈利分析简表（区域）"/>
      <sheetName val="盈利分析简表（分校）"/>
      <sheetName val="第一季度平均"/>
      <sheetName val="第一季度按区域汇总平均"/>
      <sheetName val="工资占比分析（分校）"/>
      <sheetName val="预收款细表"/>
      <sheetName val="按确认收入完成百分比分校排名 "/>
      <sheetName val="按负责人确认收入完成百分比排名"/>
      <sheetName val="按净利润率分校排名"/>
      <sheetName val="按负责人按净利率排名"/>
      <sheetName val="分校按新生收入排名"/>
      <sheetName val="市场负责人按新生收入排名"/>
      <sheetName val="市场新生收入按预算完成比排名"/>
      <sheetName val="按市场部负责人预算完成比排名"/>
      <sheetName val="6月第1周"/>
      <sheetName val="6月第2周"/>
      <sheetName val="6月第3周"/>
      <sheetName val="6月第4周"/>
      <sheetName val="考勤"/>
      <sheetName val="Sheet14"/>
      <sheetName val="Sheet15"/>
      <sheetName val="Sheet16"/>
      <sheetName val="Sheet17"/>
      <sheetName val="Sheet18"/>
      <sheetName val="各统计表"/>
      <sheetName val="续费+预续费"/>
      <sheetName val="初二下学期以上不算续费名单"/>
      <sheetName val="周洁"/>
      <sheetName val="邓璞"/>
      <sheetName val="金玥"/>
      <sheetName val="黄晓芳"/>
      <sheetName val="苏凤琼"/>
      <sheetName val="吴燕婷"/>
      <sheetName val="易红燕"/>
      <sheetName val="宋海"/>
      <sheetName val="黄璐瑶"/>
      <sheetName val="李晓媚"/>
      <sheetName val="透视汇总2"/>
      <sheetName val="教学经营数据表"/>
      <sheetName val="已经结算准备流失"/>
      <sheetName val="2014年7月小高升期续费表"/>
      <sheetName val="2014年7月小初升期续费表"/>
      <sheetName val="2014年8月小初升期续费表"/>
      <sheetName val="2014年8月小高升期续费表"/>
      <sheetName val="退费通知"/>
      <sheetName val="2013年续费结算"/>
      <sheetName val="地推绩效"/>
      <sheetName val="201407"/>
      <sheetName val="201408"/>
      <sheetName val="教学经营数据"/>
      <sheetName val="班级信息"/>
      <sheetName val="学生档案"/>
      <sheetName val="转校（本年）"/>
      <sheetName val="流失（本年）"/>
      <sheetName val="退费（本年）"/>
      <sheetName val="目标分解"/>
      <sheetName val="在册生汇总9月"/>
      <sheetName val="69期有效跟进名单及分配"/>
      <sheetName val="教学部69期学生有效跟进名单汇总"/>
      <sheetName val="Sheet7"/>
      <sheetName val="工资表编制细则"/>
      <sheetName val="教师测试"/>
      <sheetName val="升期结算(此表直接从经营数据表提取）"/>
      <sheetName val="教师确认收入(此表直接从经营数据表提取）"/>
      <sheetName val="SW-TEO"/>
      <sheetName val="2014年2月人事资料"/>
      <sheetName val="2014年2月社保购买明细"/>
      <sheetName val="2014年1月-2月工作量统计"/>
      <sheetName val="2014年1-2月仓库开单明细"/>
      <sheetName val="2014年1月-2月作息表"/>
      <sheetName val="2014年1-2月考勤"/>
      <sheetName val="封面"/>
      <sheetName val="目录"/>
      <sheetName val="F1 资产负债表"/>
      <sheetName val="F1.1 科目余额表明细"/>
      <sheetName val="F1.2 其他应收款帐龄分析"/>
      <sheetName val="F2 损益表"/>
      <sheetName val="F2.1 损益说明表"/>
      <sheetName val="F2.2 费用明细说明"/>
      <sheetName val="F2.2.1 福利费明细表"/>
      <sheetName val="F3 Rebate表"/>
      <sheetName val="F4.1 预算外跟踪一（诉讼费）"/>
      <sheetName val="F4.2 预算外跟踪二（工程师、项目费用、项目推广费）"/>
      <sheetName val="F4.3 预算外跟踪三（日常费用）"/>
      <sheetName val="F5.1 关联交易明细"/>
      <sheetName val="关联交易明细"/>
      <sheetName val="本月业绩(2)"/>
      <sheetName val="透视汇总 "/>
      <sheetName val="2014年前"/>
      <sheetName val="福利"/>
      <sheetName val="2月社保"/>
      <sheetName val="参考经营数据表及新生人数"/>
      <sheetName val="2014年月平均工资"/>
      <sheetName val="浮动薪酬参考数据"/>
      <sheetName val="不要删"/>
      <sheetName val="结余明细表"/>
      <sheetName val="领袖课程实际名单及消费金额"/>
      <sheetName val="2013收入说明表"/>
      <sheetName val="2012收入说明表 "/>
      <sheetName val="领袖课程实际名单及消费"/>
      <sheetName val="惠州麦地分校2014年3月购买社保明细"/>
      <sheetName val="现流预算"/>
      <sheetName val="利润预算"/>
      <sheetName val="利润表预测"/>
      <sheetName val="销售预测"/>
      <sheetName val="教学部工资"/>
      <sheetName val="市场部工资预算"/>
      <sheetName val="招生计划及课题经费"/>
      <sheetName val="工资"/>
      <sheetName val="兼职"/>
      <sheetName val="11月结余表"/>
      <sheetName val="结余表"/>
      <sheetName val="在班"/>
      <sheetName val="14年报表"/>
      <sheetName val="历年退费汇总"/>
      <sheetName val="续费率明细表"/>
      <sheetName val="1"/>
      <sheetName val="2"/>
      <sheetName val="3"/>
      <sheetName val="4"/>
      <sheetName val="5"/>
      <sheetName val="6"/>
      <sheetName val="2014续费统计表"/>
      <sheetName val="收费"/>
      <sheetName val="业绩分配"/>
      <sheetName val="业绩"/>
      <sheetName val="全年业绩明细"/>
      <sheetName val="顾问业绩"/>
      <sheetName val="市场占有率"/>
      <sheetName val="招生来源分析表"/>
      <sheetName val="班级档案"/>
      <sheetName val="老师确认收入"/>
      <sheetName val="结余明细表上月"/>
      <sheetName val="新增"/>
      <sheetName val="减少"/>
      <sheetName val="停读及未进班"/>
      <sheetName val="年度升期率"/>
      <sheetName val="收费基础信息"/>
      <sheetName val="教务基础信息"/>
      <sheetName val="小初课表"/>
      <sheetName val="1、2月未进班名单"/>
      <sheetName val="5月社保明细"/>
      <sheetName val="教务主任电话抽查"/>
      <sheetName val="小高课表"/>
      <sheetName val="Sheet1 (2)"/>
      <sheetName val="透视信息"/>
      <sheetName val="透视信息2"/>
      <sheetName val="流失人员（本年）"/>
      <sheetName val="本月业绩（2 ）"/>
      <sheetName val="升期结算"/>
      <sheetName val="11年定金收入"/>
      <sheetName val="11年收入说明总表"/>
      <sheetName val="1月份"/>
      <sheetName val="2月份"/>
      <sheetName val="3月份"/>
      <sheetName val="4月份"/>
      <sheetName val="5月份"/>
      <sheetName val="6月份"/>
      <sheetName val="7月份"/>
      <sheetName val="8月份"/>
      <sheetName val="9月份"/>
      <sheetName val="10月份"/>
      <sheetName val="11月份"/>
      <sheetName val="12月份"/>
      <sheetName val="结算业绩台帐"/>
      <sheetName val="考勤表"/>
      <sheetName val="工资表汇总1-12月"/>
      <sheetName val="兼职工资明细"/>
      <sheetName val="电话备案"/>
      <sheetName val="4月社保明细"/>
      <sheetName val="4月行政开单明细"/>
      <sheetName val="4月行政考勤"/>
      <sheetName val="工资表编制细则 "/>
      <sheetName val="Chart1"/>
      <sheetName val="业绩确认"/>
      <sheetName val="4月减员名单档案"/>
      <sheetName val="5月已算老师流失未减掉人数"/>
      <sheetName val="4月续费率"/>
      <sheetName val="4月续费明细"/>
      <sheetName val="4月已算老师流失未减掉人数"/>
      <sheetName val="超人头核算"/>
      <sheetName val="利润核算"/>
      <sheetName val="利润"/>
      <sheetName val="营收核算"/>
      <sheetName val="营收"/>
      <sheetName val="课次考核透视"/>
      <sheetName val="课次核算"/>
      <sheetName val="预算利润10"/>
      <sheetName val="16-停读及未进班"/>
      <sheetName val="人事档案表格填写说明"/>
      <sheetName val="员工编号编制规则"/>
      <sheetName val="人事封面"/>
      <sheetName val="兼职人员信息"/>
      <sheetName val="1.所有分校人事明细档案"/>
      <sheetName val="2.入职"/>
      <sheetName val="3.离职"/>
      <sheetName val="4.调动"/>
      <sheetName val="5.人员编制及新增离职汇总"/>
      <sheetName val="5.转正"/>
      <sheetName val="6.社保申报个人明细表"/>
      <sheetName val="7.员工生日一览表"/>
      <sheetName val="8.公积金申报明细"/>
      <sheetName val="9.通讯录"/>
      <sheetName val="10.考勤汇总表"/>
    </sheetNames>
    <sheetDataSet>
      <sheetData sheetId="0" refreshError="1"/>
      <sheetData sheetId="1" refreshError="1"/>
      <sheetData sheetId="2" refreshError="1"/>
      <sheetData sheetId="3" refreshError="1"/>
      <sheetData sheetId="4"/>
      <sheetData sheetId="5" refreshError="1"/>
      <sheetData sheetId="6" refreshError="1"/>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Set>
  </externalBook>
</externalLink>
</file>

<file path=xl/externalLinks/externalLink4.xml><?xml version="1.0" encoding="utf-8"?>
<externalLink xmlns="http://schemas.openxmlformats.org/spreadsheetml/2006/main">
  <externalBook xmlns:r="http://schemas.openxmlformats.org/officeDocument/2006/relationships" r:id="rId1">
    <sheetNames>
      <sheetName val="学生信息"/>
      <sheetName val="经营数据"/>
      <sheetName val="本月"/>
      <sheetName val="2013年收入说明表"/>
      <sheetName val="2012年收入说明表"/>
      <sheetName val="本年累计"/>
      <sheetName val="基础信息"/>
    </sheetNames>
    <sheetDataSet>
      <sheetData sheetId="0" refreshError="1"/>
      <sheetData sheetId="1" refreshError="1"/>
      <sheetData sheetId="2" refreshError="1"/>
      <sheetData sheetId="3" refreshError="1"/>
      <sheetData sheetId="4" refreshError="1"/>
      <sheetData sheetId="5" refreshError="1"/>
      <sheetData sheetId="6" refreshError="1"/>
    </sheetDataSet>
  </externalBook>
</externalLink>
</file>

<file path=xl/externalLinks/externalLink5.xml><?xml version="1.0" encoding="utf-8"?>
<externalLink xmlns="http://schemas.openxmlformats.org/spreadsheetml/2006/main">
  <externalBook xmlns:r="http://schemas.openxmlformats.org/officeDocument/2006/relationships" r:id="rId1">
    <sheetNames>
      <sheetName val="滨江东分校班级档案封面 (2)"/>
      <sheetName val="基础信息"/>
      <sheetName val="续费率明细表"/>
      <sheetName val="1"/>
      <sheetName val="2"/>
      <sheetName val="3"/>
      <sheetName val="4"/>
      <sheetName val="5"/>
      <sheetName val="6"/>
      <sheetName val="2014续费统计表"/>
      <sheetName val="封面"/>
      <sheetName val="班级信息"/>
      <sheetName val="学生档案"/>
      <sheetName val="收费"/>
      <sheetName val="业绩分配"/>
      <sheetName val="业绩"/>
      <sheetName val="全年业绩明细"/>
      <sheetName val="顾问业绩"/>
      <sheetName val="市场占有率"/>
      <sheetName val="招生来源分析表"/>
      <sheetName val="班级档案"/>
      <sheetName val="老师确认收入"/>
      <sheetName val="结余明细表"/>
      <sheetName val="结余明细表上月"/>
      <sheetName val="教学部经营数据"/>
      <sheetName val="新增"/>
      <sheetName val="减少"/>
      <sheetName val="停读及未进班"/>
      <sheetName val="年度升期率"/>
      <sheetName val="升期明细"/>
      <sheetName val="未进班及停读说明"/>
      <sheetName val="收费基础信息"/>
      <sheetName val="价格表"/>
      <sheetName val="教务基础信息"/>
      <sheetName val="工资表编制细则"/>
      <sheetName val="1月"/>
      <sheetName val="人事资料"/>
      <sheetName val="课表"/>
      <sheetName val="考勤明细"/>
      <sheetName val="社保"/>
      <sheetName val="教师测试"/>
      <sheetName val="升期结算(此表直接从经营数据表提取）"/>
      <sheetName val="教师确认收入(此表直接从经营数据表提取）"/>
      <sheetName val="工资汇总表"/>
      <sheetName val="状态分析表"/>
      <sheetName val="基础资料"/>
      <sheetName val="明细"/>
      <sheetName val="业绩确认"/>
      <sheetName val="Sheet1"/>
      <sheetName val="Sheet2"/>
      <sheetName val="eqpmad2"/>
      <sheetName val="本月业绩 (2)"/>
      <sheetName val="本月业绩"/>
      <sheetName val="数值化整理"/>
      <sheetName val="透视汇总 (2)"/>
      <sheetName val="透视汇总"/>
      <sheetName val="重复班级编码"/>
      <sheetName val="本月班级档案"/>
      <sheetName val="班级档案累计"/>
      <sheetName val="未进班（本月）"/>
      <sheetName val="未进班（本年）"/>
      <sheetName val="停课"/>
      <sheetName val="转校"/>
      <sheetName val="流失人员"/>
      <sheetName val="退费"/>
      <sheetName val="SW-TEO"/>
      <sheetName val="学生信息"/>
      <sheetName val="经营数据"/>
      <sheetName val="本月"/>
      <sheetName val="2013年收入说明表"/>
      <sheetName val="2012年收入说明表"/>
      <sheetName val="本年累计"/>
      <sheetName val="不要删"/>
      <sheetName val="领袖课程实际名单及消费金额"/>
      <sheetName val="Sheet3"/>
      <sheetName val="2013收入说明表"/>
      <sheetName val="2012收入说明表 "/>
      <sheetName val="本月业绩（2）"/>
      <sheetName val="Sheet4"/>
      <sheetName val="2月"/>
      <sheetName val="工程主管绩效考核"/>
      <sheetName val="行政助理绩效标准"/>
      <sheetName val="行政主管绩效考核标准"/>
      <sheetName val="2月刘媛工作量明细"/>
      <sheetName val="2月行政后勤部打卡明细"/>
      <sheetName val="2月行政后勤部考勤统计表"/>
      <sheetName val="2月余涛工作量明细"/>
      <sheetName val="2月周旋工作量明细"/>
      <sheetName val="月报"/>
      <sheetName val="周报"/>
      <sheetName val="经营数据 (2)"/>
      <sheetName val="教学部综合排名"/>
      <sheetName val="市场综合排名得分"/>
      <sheetName val="3月 (2)"/>
      <sheetName val="工资占比分析（分校） (2)"/>
      <sheetName val="Sheet11"/>
      <sheetName val="工资占比分析（区域）"/>
      <sheetName val="盈利分析简表（区域）"/>
      <sheetName val="盈利分析简表（分校）"/>
      <sheetName val="3月"/>
      <sheetName val="第一季度平均"/>
      <sheetName val="第一季度按区域汇总平均"/>
      <sheetName val="工资占比分析（分校）"/>
      <sheetName val="预收款细表"/>
      <sheetName val="按确认收入完成百分比分校排名 "/>
      <sheetName val="按负责人确认收入完成百分比排名"/>
      <sheetName val="按净利润率分校排名"/>
      <sheetName val="按负责人按净利率排名"/>
      <sheetName val="分校按新生收入排名"/>
      <sheetName val="市场负责人按新生收入排名"/>
      <sheetName val="市场新生收入按预算完成比排名"/>
      <sheetName val="按市场部负责人预算完成比排名"/>
      <sheetName val="2014年总表报"/>
      <sheetName val="1月第1周"/>
      <sheetName val="1月第2周"/>
      <sheetName val="1月第3周"/>
      <sheetName val="1月第4周"/>
      <sheetName val="1月第5周"/>
      <sheetName val="2月第1、2周"/>
      <sheetName val="2月第3周"/>
      <sheetName val="2月第4周"/>
      <sheetName val="2月第5周"/>
      <sheetName val="3月第1周"/>
      <sheetName val="3月第2周"/>
      <sheetName val="3月第3周"/>
      <sheetName val="3月第4周"/>
      <sheetName val="3月第5周"/>
      <sheetName val="4月第1周"/>
      <sheetName val="4月第2周"/>
      <sheetName val="4月第3周"/>
      <sheetName val="4月第4周"/>
      <sheetName val="4月第5周"/>
      <sheetName val="5月第1周"/>
      <sheetName val="5月第2周"/>
      <sheetName val="5月第3周"/>
      <sheetName val="5月第4周"/>
      <sheetName val="5月第5周"/>
      <sheetName val="6月第1周"/>
      <sheetName val="6月第2周"/>
      <sheetName val="6月第3周"/>
      <sheetName val="6月第4周"/>
      <sheetName val="本月业绩(2)"/>
      <sheetName val="透视汇总 "/>
      <sheetName val="教学经营数据"/>
      <sheetName val="2014年前"/>
      <sheetName val="4月"/>
      <sheetName val="3月社保"/>
      <sheetName val="小初续费表"/>
      <sheetName val="小初考勤表"/>
      <sheetName val="小初作息表"/>
      <sheetName val="小初加班表"/>
      <sheetName val="小初招生明细"/>
      <sheetName val="小高续费表"/>
      <sheetName val="小高作息表"/>
      <sheetName val="小高考勤表"/>
      <sheetName val="福利"/>
      <sheetName val="2月社保"/>
      <sheetName val="考勤"/>
      <sheetName val="参考经营数据表及新生人数"/>
      <sheetName val="2014年月平均工资"/>
      <sheetName val="浮动薪酬参考数据"/>
      <sheetName val="5月"/>
      <sheetName val="6月"/>
      <sheetName val="7月"/>
      <sheetName val="8月"/>
      <sheetName val="9月"/>
      <sheetName val="10月"/>
      <sheetName val="11月"/>
      <sheetName val="12月"/>
      <sheetName val="10月，已经打电话确认"/>
      <sheetName val="补10月已电话确认"/>
      <sheetName val="11月需退费已电话确认"/>
      <sheetName val="12月已电话确认退费"/>
      <sheetName val="1月已电话确认退费"/>
      <sheetName val="2月退费"/>
      <sheetName val="3月退费"/>
      <sheetName val="4月退费费"/>
      <sheetName val="5月退费"/>
      <sheetName val="6月退费"/>
      <sheetName val="7月退费"/>
      <sheetName val="8月退费"/>
      <sheetName val="9月退费"/>
      <sheetName val="10月退费"/>
      <sheetName val="11月退费"/>
      <sheetName val="12月退费 (2)"/>
      <sheetName val="12月退费"/>
      <sheetName val="2014年前收费"/>
      <sheetName val="领袖课程"/>
      <sheetName val="领袖课程实际名单及消费"/>
      <sheetName val="惠州麦地分校2014年3月购买社保明细"/>
      <sheetName val="2月返回表"/>
      <sheetName val="绩效表"/>
      <sheetName val="2014年工作量统计"/>
      <sheetName val="2014年考勤资料"/>
      <sheetName val="2014年人事资料"/>
      <sheetName val="2014年招生明细"/>
      <sheetName val="2014年打卡记录"/>
      <sheetName val="2014年1月课表"/>
      <sheetName val="2014年1月电话抽查记录"/>
      <sheetName val="五羊分校人事明细档案"/>
      <sheetName val="3月社保明细"/>
      <sheetName val="2014年作息表"/>
      <sheetName val="2014考勤"/>
      <sheetName val="教学招生明细"/>
      <sheetName val="3月小高课表"/>
      <sheetName val="3月小初课表"/>
      <sheetName val="2014课表"/>
      <sheetName val="2014招生明细"/>
      <sheetName val="续费"/>
      <sheetName val="3月明细"/>
      <sheetName val="Sheet5"/>
      <sheetName val="退费通知"/>
      <sheetName val="结算业绩台账"/>
      <sheetName val="工资表汇总1-12月"/>
      <sheetName val="招生明细"/>
      <sheetName val="地推绩效"/>
      <sheetName val="基地统计表"/>
      <sheetName val="提成比例（参考）"/>
      <sheetName val="4月招生统计"/>
      <sheetName val="小初课表"/>
      <sheetName val="1、2月未进班名单"/>
      <sheetName val="16年3月"/>
      <sheetName val="16年2月"/>
      <sheetName val="16年1月"/>
      <sheetName val="15年12月"/>
      <sheetName val="15年11月"/>
      <sheetName val="15年10月"/>
      <sheetName val="15年9月"/>
      <sheetName val="15年8月"/>
      <sheetName val="15年7月"/>
      <sheetName val="15年6月"/>
      <sheetName val="15年5月"/>
      <sheetName val="Sheet5 (2)"/>
      <sheetName val="1-4月"/>
      <sheetName val="15年4月"/>
      <sheetName val="15年3月"/>
      <sheetName val="15年2月"/>
      <sheetName val="15年1月"/>
      <sheetName val="政策"/>
      <sheetName val="历年退费汇总"/>
      <sheetName val="结算业绩台帐"/>
      <sheetName val="考勤表"/>
      <sheetName val="兼职工资明细"/>
      <sheetName val="电话备案"/>
    </sheetNames>
    <sheetDataSet>
      <sheetData sheetId="0"/>
      <sheetData sheetId="1">
        <row r="1">
          <cell r="E1" t="str">
            <v>1</v>
          </cell>
        </row>
      </sheetData>
      <sheetData sheetId="2"/>
      <sheetData sheetId="3"/>
      <sheetData sheetId="4">
        <row r="1">
          <cell r="E1" t="str">
            <v>1</v>
          </cell>
        </row>
      </sheetData>
      <sheetData sheetId="5"/>
      <sheetData sheetId="6"/>
      <sheetData sheetId="7"/>
      <sheetData sheetId="8"/>
      <sheetData sheetId="9"/>
      <sheetData sheetId="10"/>
      <sheetData sheetId="11"/>
      <sheetData sheetId="12"/>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Set>
  </externalBook>
</externalLink>
</file>

<file path=xl/externalLinks/externalLink6.xml><?xml version="1.0" encoding="utf-8"?>
<externalLink xmlns="http://schemas.openxmlformats.org/spreadsheetml/2006/main">
  <externalBook xmlns:r="http://schemas.openxmlformats.org/officeDocument/2006/relationships" r:id="rId1">
    <sheetNames>
      <sheetName val="滨江东分校班级档案封面 (2)"/>
      <sheetName val="基础信息"/>
      <sheetName val="续费率明细表"/>
      <sheetName val="1"/>
      <sheetName val="2"/>
      <sheetName val="3"/>
      <sheetName val="4"/>
      <sheetName val="5"/>
      <sheetName val="6"/>
      <sheetName val="2014续费统计表"/>
      <sheetName val="封面"/>
      <sheetName val="班级信息"/>
      <sheetName val="学生档案"/>
      <sheetName val="收费"/>
      <sheetName val="业绩分配"/>
      <sheetName val="业绩"/>
      <sheetName val="全年业绩明细"/>
      <sheetName val="顾问业绩"/>
      <sheetName val="市场占有率"/>
      <sheetName val="招生来源分析表"/>
      <sheetName val="班级档案"/>
      <sheetName val="老师确认收入"/>
      <sheetName val="结余明细表"/>
      <sheetName val="结余明细表上月"/>
      <sheetName val="教学部经营数据"/>
      <sheetName val="新增"/>
      <sheetName val="减少"/>
      <sheetName val="停读及未进班"/>
      <sheetName val="年度升期率"/>
      <sheetName val="升期明细"/>
      <sheetName val="未进班及停读说明"/>
      <sheetName val="收费基础信息"/>
      <sheetName val="价格表"/>
      <sheetName val="教务基础信息"/>
      <sheetName val="工资表编制细则"/>
      <sheetName val="1月"/>
      <sheetName val="人事资料"/>
      <sheetName val="课表"/>
      <sheetName val="考勤明细"/>
      <sheetName val="社保"/>
      <sheetName val="教师测试"/>
      <sheetName val="升期结算(此表直接从经营数据表提取）"/>
      <sheetName val="教师确认收入(此表直接从经营数据表提取）"/>
      <sheetName val="工资汇总表"/>
      <sheetName val="状态分析表"/>
      <sheetName val="基础资料"/>
      <sheetName val="明细"/>
      <sheetName val="业绩确认"/>
      <sheetName val="Sheet1"/>
      <sheetName val="Sheet2"/>
      <sheetName val="eqpmad2"/>
      <sheetName val="本月业绩 (2)"/>
      <sheetName val="本月业绩"/>
      <sheetName val="数值化整理"/>
      <sheetName val="透视汇总 (2)"/>
      <sheetName val="透视汇总"/>
      <sheetName val="重复班级编码"/>
      <sheetName val="本月班级档案"/>
      <sheetName val="班级档案累计"/>
      <sheetName val="未进班（本月）"/>
      <sheetName val="未进班（本年）"/>
      <sheetName val="停课"/>
      <sheetName val="转校"/>
      <sheetName val="流失人员"/>
      <sheetName val="退费"/>
      <sheetName val="SW-TEO"/>
      <sheetName val="学生信息"/>
      <sheetName val="经营数据"/>
      <sheetName val="本月"/>
      <sheetName val="2013年收入说明表"/>
      <sheetName val="2012年收入说明表"/>
      <sheetName val="本年累计"/>
      <sheetName val="不要删"/>
      <sheetName val="领袖课程实际名单及消费金额"/>
      <sheetName val="Sheet3"/>
      <sheetName val="2013收入说明表"/>
      <sheetName val="2012收入说明表 "/>
      <sheetName val="本月业绩（2）"/>
      <sheetName val="Sheet4"/>
      <sheetName val="2月"/>
      <sheetName val="工程主管绩效考核"/>
      <sheetName val="行政助理绩效标准"/>
      <sheetName val="行政主管绩效考核标准"/>
      <sheetName val="2月刘媛工作量明细"/>
      <sheetName val="2月行政后勤部打卡明细"/>
      <sheetName val="2月行政后勤部考勤统计表"/>
      <sheetName val="2月余涛工作量明细"/>
      <sheetName val="2月周旋工作量明细"/>
      <sheetName val="月报"/>
      <sheetName val="周报"/>
      <sheetName val="经营数据 (2)"/>
      <sheetName val="教学部综合排名"/>
      <sheetName val="市场综合排名得分"/>
      <sheetName val="3月 (2)"/>
      <sheetName val="工资占比分析（分校） (2)"/>
      <sheetName val="Sheet11"/>
      <sheetName val="工资占比分析（区域）"/>
      <sheetName val="盈利分析简表（区域）"/>
      <sheetName val="盈利分析简表（分校）"/>
      <sheetName val="3月"/>
      <sheetName val="第一季度平均"/>
      <sheetName val="第一季度按区域汇总平均"/>
      <sheetName val="工资占比分析（分校）"/>
      <sheetName val="预收款细表"/>
      <sheetName val="按确认收入完成百分比分校排名 "/>
      <sheetName val="按负责人确认收入完成百分比排名"/>
      <sheetName val="按净利润率分校排名"/>
      <sheetName val="按负责人按净利率排名"/>
      <sheetName val="分校按新生收入排名"/>
      <sheetName val="市场负责人按新生收入排名"/>
      <sheetName val="市场新生收入按预算完成比排名"/>
      <sheetName val="按市场部负责人预算完成比排名"/>
      <sheetName val="2014年总表报"/>
      <sheetName val="1月第1周"/>
      <sheetName val="1月第2周"/>
      <sheetName val="1月第3周"/>
      <sheetName val="1月第4周"/>
      <sheetName val="1月第5周"/>
      <sheetName val="2月第1、2周"/>
      <sheetName val="2月第3周"/>
      <sheetName val="2月第4周"/>
      <sheetName val="2月第5周"/>
      <sheetName val="3月第1周"/>
      <sheetName val="3月第2周"/>
      <sheetName val="3月第3周"/>
      <sheetName val="3月第4周"/>
      <sheetName val="3月第5周"/>
      <sheetName val="4月第1周"/>
      <sheetName val="4月第2周"/>
      <sheetName val="4月第3周"/>
      <sheetName val="4月第4周"/>
      <sheetName val="4月第5周"/>
      <sheetName val="5月第1周"/>
      <sheetName val="5月第2周"/>
      <sheetName val="5月第3周"/>
      <sheetName val="5月第4周"/>
      <sheetName val="5月第5周"/>
      <sheetName val="6月第1周"/>
      <sheetName val="6月第2周"/>
      <sheetName val="6月第3周"/>
      <sheetName val="6月第4周"/>
      <sheetName val="本月业绩(2)"/>
      <sheetName val="透视汇总 "/>
      <sheetName val="教学经营数据"/>
      <sheetName val="2014年前"/>
      <sheetName val="4月"/>
      <sheetName val="3月社保"/>
      <sheetName val="小初续费表"/>
      <sheetName val="小初考勤表"/>
      <sheetName val="小初作息表"/>
      <sheetName val="小初加班表"/>
      <sheetName val="小初招生明细"/>
      <sheetName val="小高续费表"/>
      <sheetName val="小高作息表"/>
      <sheetName val="小高考勤表"/>
      <sheetName val="福利"/>
      <sheetName val="2月社保"/>
      <sheetName val="考勤"/>
      <sheetName val="参考经营数据表及新生人数"/>
      <sheetName val="2014年月平均工资"/>
      <sheetName val="浮动薪酬参考数据"/>
      <sheetName val="5月"/>
      <sheetName val="6月"/>
      <sheetName val="7月"/>
      <sheetName val="8月"/>
      <sheetName val="9月"/>
      <sheetName val="10月"/>
      <sheetName val="11月"/>
      <sheetName val="12月"/>
      <sheetName val="10月，已经打电话确认"/>
      <sheetName val="补10月已电话确认"/>
      <sheetName val="11月需退费已电话确认"/>
      <sheetName val="12月已电话确认退费"/>
      <sheetName val="1月已电话确认退费"/>
      <sheetName val="2月退费"/>
      <sheetName val="3月退费"/>
      <sheetName val="4月退费费"/>
      <sheetName val="5月退费"/>
      <sheetName val="6月退费"/>
      <sheetName val="7月退费"/>
      <sheetName val="8月退费"/>
      <sheetName val="9月退费"/>
      <sheetName val="10月退费"/>
      <sheetName val="11月退费"/>
      <sheetName val="12月退费 (2)"/>
      <sheetName val="12月退费"/>
      <sheetName val="2014年前收费"/>
      <sheetName val="领袖课程"/>
      <sheetName val="领袖课程实际名单及消费"/>
      <sheetName val="惠州麦地分校2014年3月购买社保明细"/>
      <sheetName val="2月返回表"/>
      <sheetName val="绩效表"/>
      <sheetName val="2014年工作量统计"/>
      <sheetName val="2014年考勤资料"/>
      <sheetName val="2014年人事资料"/>
      <sheetName val="2014年招生明细"/>
      <sheetName val="2014年打卡记录"/>
      <sheetName val="2014年1月课表"/>
      <sheetName val="2014年1月电话抽查记录"/>
      <sheetName val="五羊分校人事明细档案"/>
      <sheetName val="3月社保明细"/>
      <sheetName val="2014年作息表"/>
      <sheetName val="2014考勤"/>
      <sheetName val="教学招生明细"/>
      <sheetName val="3月小高课表"/>
      <sheetName val="3月小初课表"/>
      <sheetName val="2014课表"/>
      <sheetName val="2014招生明细"/>
      <sheetName val="续费"/>
      <sheetName val="3月明细"/>
      <sheetName val="Sheet5"/>
      <sheetName val="退费通知"/>
      <sheetName val="结算业绩台账"/>
      <sheetName val="工资表汇总1-12月"/>
      <sheetName val="招生明细"/>
      <sheetName val="地推绩效"/>
      <sheetName val="基地统计表"/>
      <sheetName val="提成比例（参考）"/>
      <sheetName val="4月招生统计"/>
      <sheetName val="小初课表"/>
      <sheetName val="1、2月未进班名单"/>
      <sheetName val="16年3月"/>
      <sheetName val="16年2月"/>
      <sheetName val="16年1月"/>
      <sheetName val="15年12月"/>
      <sheetName val="15年11月"/>
      <sheetName val="15年10月"/>
      <sheetName val="15年9月"/>
      <sheetName val="15年8月"/>
      <sheetName val="15年7月"/>
      <sheetName val="15年6月"/>
      <sheetName val="15年5月"/>
      <sheetName val="Sheet5 (2)"/>
      <sheetName val="1-4月"/>
      <sheetName val="15年4月"/>
      <sheetName val="15年3月"/>
      <sheetName val="15年2月"/>
      <sheetName val="15年1月"/>
      <sheetName val="政策"/>
      <sheetName val="历年退费汇总"/>
      <sheetName val="结算业绩台帐"/>
      <sheetName val="考勤表"/>
      <sheetName val="兼职工资明细"/>
      <sheetName val="电话备案"/>
      <sheetName val="升期结算"/>
      <sheetName val="教师确认收入"/>
      <sheetName val="11年定金收入"/>
      <sheetName val="11年收入说明总表"/>
      <sheetName val="1月份"/>
      <sheetName val="2月份"/>
      <sheetName val="3月份"/>
      <sheetName val="4月份"/>
      <sheetName val="5月份"/>
      <sheetName val="6月份"/>
      <sheetName val="7月份"/>
      <sheetName val="8月份"/>
      <sheetName val="9月份"/>
      <sheetName val="10月份"/>
      <sheetName val="11月份"/>
      <sheetName val="12月份"/>
      <sheetName val="各统计表"/>
      <sheetName val="续费+预续费"/>
      <sheetName val="初二下学期以上不算续费名单"/>
      <sheetName val="周洁"/>
      <sheetName val="邓璞"/>
      <sheetName val="金玥"/>
      <sheetName val="黄晓芳"/>
      <sheetName val="苏凤琼"/>
      <sheetName val="吴燕婷"/>
      <sheetName val="易红燕"/>
      <sheetName val="宋海"/>
      <sheetName val="黄璐瑶"/>
      <sheetName val="李晓媚"/>
      <sheetName val="5月社保明细"/>
      <sheetName val="教务主任电话抽查"/>
      <sheetName val="小高课表"/>
      <sheetName val="4月社保明细"/>
      <sheetName val="4月行政开单明细"/>
      <sheetName val="4月行政考勤"/>
      <sheetName val="2013年续费结算"/>
      <sheetName val="工资分析表"/>
      <sheetName val="级别对照表"/>
    </sheetNames>
    <sheetDataSet>
      <sheetData sheetId="0"/>
      <sheetData sheetId="1">
        <row r="1">
          <cell r="E1" t="str">
            <v>1</v>
          </cell>
        </row>
      </sheetData>
      <sheetData sheetId="2"/>
      <sheetData sheetId="3"/>
      <sheetData sheetId="4">
        <row r="1">
          <cell r="E1" t="str">
            <v>1</v>
          </cell>
        </row>
      </sheetData>
      <sheetData sheetId="5"/>
      <sheetData sheetId="6">
        <row r="8">
          <cell r="X8">
            <v>0</v>
          </cell>
        </row>
      </sheetData>
      <sheetData sheetId="7"/>
      <sheetData sheetId="8"/>
      <sheetData sheetId="9"/>
      <sheetData sheetId="10"/>
      <sheetData sheetId="11"/>
      <sheetData sheetId="12"/>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Set>
  </externalBook>
</externalLink>
</file>

<file path=xl/externalLinks/externalLink7.xml><?xml version="1.0" encoding="utf-8"?>
<externalLink xmlns="http://schemas.openxmlformats.org/spreadsheetml/2006/main">
  <externalBook xmlns:r="http://schemas.openxmlformats.org/officeDocument/2006/relationships" r:id="rId1">
    <sheetNames>
      <sheetName val="明细"/>
      <sheetName val="基础信息"/>
      <sheetName val="eqpmad2"/>
      <sheetName val="人事资料"/>
      <sheetName val="1月"/>
      <sheetName val="2月"/>
      <sheetName val="基础资料"/>
      <sheetName val="7月"/>
      <sheetName val="8月"/>
      <sheetName val="年度工资汇总表"/>
      <sheetName val="状态分析表"/>
      <sheetName val="人事档案"/>
      <sheetName val="考勤表"/>
      <sheetName val="确认收入"/>
      <sheetName val="续费率"/>
      <sheetName val="电话抽查"/>
      <sheetName val="续费统计表"/>
      <sheetName val="3月"/>
      <sheetName val="4月"/>
      <sheetName val="5月"/>
      <sheetName val="5月社保"/>
      <sheetName val="小初续费表"/>
      <sheetName val="小初考勤表"/>
      <sheetName val="小初作息表"/>
      <sheetName val="小初加班表及电话抽查"/>
      <sheetName val="小初招生明细"/>
      <sheetName val="小高续费表"/>
      <sheetName val="小高电话抽查表"/>
      <sheetName val="小高作息表"/>
      <sheetName val="小高考勤表"/>
      <sheetName val="月报"/>
      <sheetName val="周报"/>
      <sheetName val="学生信息"/>
      <sheetName val="经营数据"/>
      <sheetName val="经营数据 (2)"/>
      <sheetName val="本月"/>
      <sheetName val="本年累计"/>
      <sheetName val="Sheet1"/>
      <sheetName val="3月明细"/>
      <sheetName val="五羊分校人事明细档案"/>
      <sheetName val="3月社保明细"/>
      <sheetName val="2014年作息表"/>
      <sheetName val="2014考勤"/>
      <sheetName val="教学招生明细"/>
      <sheetName val="3月小高课表"/>
      <sheetName val="3月小初课表"/>
      <sheetName val="2014课表"/>
      <sheetName val="2014招生明细"/>
      <sheetName val="续费"/>
      <sheetName val="续费表"/>
      <sheetName val="新生名单"/>
      <sheetName val="作息表"/>
      <sheetName val="6月"/>
      <sheetName val="9月"/>
      <sheetName val="10月"/>
      <sheetName val="11月"/>
      <sheetName val="12月"/>
      <sheetName val="退费通知"/>
      <sheetName val="Sheet2"/>
      <sheetName val="2013年续费结算"/>
      <sheetName val="滨江东分校班级档案封面 (2)"/>
      <sheetName val="本月业绩（2）"/>
      <sheetName val="本月业绩"/>
      <sheetName val="数值化整理"/>
      <sheetName val="透视汇总 (2)"/>
      <sheetName val="透视汇总"/>
      <sheetName val="本月班级档案"/>
      <sheetName val="班级档案累计"/>
      <sheetName val="未进班（本月）"/>
      <sheetName val="未进班（本年）"/>
      <sheetName val="停课"/>
      <sheetName val="转校"/>
      <sheetName val="流失人员"/>
      <sheetName val="退费"/>
      <sheetName val="Financ. Overview"/>
      <sheetName val="Toolbox"/>
      <sheetName val="2011年收费明细表"/>
      <sheetName val="2012年收费明细表"/>
      <sheetName val="2013年收费明细表"/>
      <sheetName val="改名字"/>
      <sheetName val="2014年前收费"/>
      <sheetName val="领袖课程"/>
      <sheetName val="2013年收入说明表"/>
      <sheetName val="2012年收入说明表"/>
      <sheetName val="10月教师确认收入签名表"/>
      <sheetName val="透视汇总 "/>
      <sheetName val="教学经营数据"/>
      <sheetName val="学生档案"/>
      <sheetName val="班级信息"/>
      <sheetName val="转校（本年）"/>
      <sheetName val="流失人员（本年）"/>
      <sheetName val="退费（本年）"/>
      <sheetName val="Sheet4"/>
      <sheetName val="招生明细"/>
      <sheetName val="考勤"/>
      <sheetName val="地推绩效"/>
      <sheetName val="2014年工作量统计"/>
      <sheetName val="2014年考勤资料"/>
      <sheetName val="2014年人事资料"/>
      <sheetName val="2014年招生明细"/>
      <sheetName val="2014年打卡记录"/>
      <sheetName val="2014年1月课表"/>
      <sheetName val="2014年1月电话抽查记录"/>
      <sheetName val="本月业绩（2 ）"/>
      <sheetName val="教学部经营数据"/>
      <sheetName val="市场占有率"/>
      <sheetName val="本月业绩 (2)"/>
      <sheetName val="工作量统计"/>
      <sheetName val="收费课程小时数及课型统计"/>
      <sheetName val="课表"/>
      <sheetName val="考勤明细"/>
      <sheetName val="赠送课"/>
      <sheetName val="社保"/>
      <sheetName val="工资汇总表"/>
      <sheetName val="教师确认收入"/>
      <sheetName val="2月返回表"/>
      <sheetName val="绩效表"/>
      <sheetName val="3月社保"/>
      <sheetName val="小初加班表"/>
      <sheetName val="Sheet3"/>
      <sheetName val="Sheet5"/>
      <sheetName val="重复班级编码"/>
      <sheetName val="2014年总表报"/>
      <sheetName val="1月第1周"/>
      <sheetName val="1月第2周"/>
      <sheetName val="1月第3周"/>
      <sheetName val="1月第4周"/>
      <sheetName val="1月第5周"/>
      <sheetName val="2月第1、2周"/>
      <sheetName val="2月第3周"/>
      <sheetName val="2月第4周"/>
      <sheetName val="2月第5周"/>
      <sheetName val="3月第1周"/>
      <sheetName val="3月第2周"/>
      <sheetName val="3月第3周"/>
      <sheetName val="3月第4周"/>
      <sheetName val="3月第5周"/>
      <sheetName val="4月第1周"/>
      <sheetName val="4月第2周"/>
      <sheetName val="4月第3周"/>
      <sheetName val="4月第4周"/>
      <sheetName val="4月第5周"/>
      <sheetName val="5月第1周"/>
      <sheetName val="5月第2周"/>
      <sheetName val="5月第3周"/>
      <sheetName val="5月第4周"/>
      <sheetName val="5月第5周"/>
      <sheetName val="10月，已经打电话确认"/>
      <sheetName val="补10月已电话确认"/>
      <sheetName val="11月需退费已电话确认"/>
      <sheetName val="12月已电话确认退费"/>
      <sheetName val="1月已电话确认退费"/>
      <sheetName val="2月退费"/>
      <sheetName val="3月退费"/>
      <sheetName val="4月退费费"/>
      <sheetName val="5月退费"/>
      <sheetName val="6月退费"/>
      <sheetName val="7月退费"/>
      <sheetName val="8月退费"/>
      <sheetName val="9月退费"/>
      <sheetName val="10月退费"/>
      <sheetName val="11月退费"/>
      <sheetName val="12月退费 (2)"/>
      <sheetName val="12月退费"/>
      <sheetName val="工程主管绩效考核"/>
      <sheetName val="行政助理绩效标准"/>
      <sheetName val="行政主管绩效考核标准"/>
      <sheetName val="2月刘媛工作量明细"/>
      <sheetName val="2月行政后勤部打卡明细"/>
      <sheetName val="2月行政后勤部考勤统计表"/>
      <sheetName val="2月余涛工作量明细"/>
      <sheetName val="2月周旋工作量明细"/>
      <sheetName val="教学部综合排名"/>
      <sheetName val="市场综合排名得分"/>
      <sheetName val="3月 (2)"/>
      <sheetName val="工资占比分析（分校） (2)"/>
      <sheetName val="Sheet11"/>
      <sheetName val="工资占比分析（区域）"/>
      <sheetName val="盈利分析简表（区域）"/>
      <sheetName val="盈利分析简表（分校）"/>
      <sheetName val="第一季度平均"/>
      <sheetName val="第一季度按区域汇总平均"/>
      <sheetName val="工资占比分析（分校）"/>
      <sheetName val="预收款细表"/>
      <sheetName val="按确认收入完成百分比分校排名 "/>
      <sheetName val="按负责人确认收入完成百分比排名"/>
      <sheetName val="按净利润率分校排名"/>
      <sheetName val="按负责人按净利率排名"/>
      <sheetName val="分校按新生收入排名"/>
      <sheetName val="市场负责人按新生收入排名"/>
      <sheetName val="市场新生收入按预算完成比排名"/>
      <sheetName val="按市场部负责人预算完成比排名"/>
      <sheetName val="6月第1周"/>
      <sheetName val="6月第2周"/>
      <sheetName val="6月第3周"/>
      <sheetName val="6月第4周"/>
      <sheetName val="未进班"/>
      <sheetName val="Sheet14"/>
      <sheetName val="Sheet15"/>
      <sheetName val="Sheet16"/>
      <sheetName val="Sheet17"/>
      <sheetName val="Sheet18"/>
      <sheetName val="各统计表"/>
      <sheetName val="续费+预续费"/>
      <sheetName val="初二下学期以上不算续费名单"/>
      <sheetName val="周洁"/>
      <sheetName val="邓璞"/>
      <sheetName val="金玥"/>
      <sheetName val="黄晓芳"/>
      <sheetName val="苏凤琼"/>
      <sheetName val="吴燕婷"/>
      <sheetName val="易红燕"/>
      <sheetName val="宋海"/>
      <sheetName val="黄璐瑶"/>
      <sheetName val="李晓媚"/>
      <sheetName val="透视汇总2"/>
      <sheetName val="教学经营数据表"/>
      <sheetName val="已经结算准备流失"/>
      <sheetName val="2014年7月小高升期续费表"/>
      <sheetName val="2014年7月小初升期续费表"/>
      <sheetName val="2014年8月小初升期续费表"/>
      <sheetName val="2014年8月小高升期续费表"/>
      <sheetName val="历年退费汇总"/>
      <sheetName val="封面"/>
      <sheetName val="收费"/>
      <sheetName val="价格表"/>
      <sheetName val="业绩分配"/>
      <sheetName val="业绩"/>
      <sheetName val="全年业绩明细"/>
      <sheetName val="顾问业绩"/>
      <sheetName val="招生来源分析表"/>
      <sheetName val="班级档案"/>
      <sheetName val="老师确认收入"/>
      <sheetName val="结余明细表"/>
      <sheetName val="结余明细表上月"/>
      <sheetName val="新增"/>
      <sheetName val="减少"/>
      <sheetName val="停读及未进班"/>
      <sheetName val="年度升期率"/>
      <sheetName val="升期明细"/>
      <sheetName val="未进班及停读说明"/>
      <sheetName val="收费基础信息"/>
      <sheetName val="教务基础信息"/>
      <sheetName val="福利"/>
      <sheetName val="2月社保"/>
      <sheetName val="参考经营数据表及新生人数"/>
      <sheetName val="2014年月平均工资"/>
      <sheetName val="浮动薪酬参考数据"/>
      <sheetName val="SW-TEO"/>
      <sheetName val="本月业绩(2)"/>
      <sheetName val="2014年前"/>
      <sheetName val="工资表编制细则"/>
      <sheetName val="个人业绩台账"/>
      <sheetName val="工资分析表"/>
      <sheetName val="微信推广"/>
      <sheetName val="级别对照表"/>
      <sheetName val="1-封面"/>
      <sheetName val="2-学生档案"/>
      <sheetName val="3-班级信息"/>
      <sheetName val="4-收费"/>
      <sheetName val="5-业绩分配"/>
      <sheetName val="6-业绩确认"/>
      <sheetName val="7-业绩"/>
      <sheetName val="8-市场占有率"/>
      <sheetName val="9-招生来源分析表"/>
      <sheetName val="10-班级档案"/>
      <sheetName val="11-老师确认收入"/>
      <sheetName val="12-结余明细表上月"/>
      <sheetName val="13-结余明细表"/>
      <sheetName val="14-新增"/>
      <sheetName val="15-减少"/>
      <sheetName val="16-停读及未进班"/>
      <sheetName val="17-教学部经营数据"/>
      <sheetName val="2014年收费"/>
      <sheetName val="2013年收费"/>
      <sheetName val="2012年收费"/>
      <sheetName val="Chart1"/>
      <sheetName val="班级编码"/>
      <sheetName val="16-停读及未进班班"/>
      <sheetName val="18-退费表"/>
      <sheetName val="续费率明细表"/>
      <sheetName val="1"/>
      <sheetName val="2"/>
      <sheetName val="3"/>
      <sheetName val="4"/>
      <sheetName val="5"/>
      <sheetName val="6"/>
      <sheetName val="2014续费统计表"/>
      <sheetName val="教师测试"/>
      <sheetName val="升期结算(此表直接从经营数据表提取）"/>
      <sheetName val="教师确认收入(此表直接从经营数据表提取）"/>
      <sheetName val="业绩确认"/>
      <sheetName val="不要删"/>
      <sheetName val="领袖课程实际名单及消费金额"/>
      <sheetName val="2013收入说明表"/>
      <sheetName val="2012收入说明表 "/>
      <sheetName val="领袖课程实际名单及消费"/>
      <sheetName val="惠州麦地分校2014年3月购买社保明细"/>
      <sheetName val="结算业绩台账"/>
      <sheetName val="工资表汇总1-12月"/>
      <sheetName val="基地统计表"/>
      <sheetName val="提成比例（参考）"/>
      <sheetName val="4月招生统计"/>
      <sheetName val="小初课表"/>
      <sheetName val="1、2月未进班名单"/>
      <sheetName val="16年3月"/>
      <sheetName val="16年2月"/>
      <sheetName val="16年1月"/>
      <sheetName val="15年12月"/>
      <sheetName val="15年11月"/>
      <sheetName val="15年10月"/>
      <sheetName val="15年9月"/>
      <sheetName val="15年8月"/>
      <sheetName val="15年7月"/>
      <sheetName val="15年6月"/>
      <sheetName val="15年5月"/>
      <sheetName val="Sheet5 (2)"/>
      <sheetName val="1-4月"/>
      <sheetName val="15年4月"/>
      <sheetName val="15年3月"/>
      <sheetName val="15年2月"/>
      <sheetName val="15年1月"/>
      <sheetName val="政策"/>
      <sheetName val="结算业绩台帐"/>
      <sheetName val="兼职工资明细"/>
      <sheetName val="电话备案"/>
    </sheetNames>
    <sheetDataSet>
      <sheetData sheetId="0"/>
      <sheetData sheetId="1"/>
      <sheetData sheetId="2">
        <row r="18">
          <cell r="D18" t="str">
            <v>滨江东</v>
          </cell>
        </row>
      </sheetData>
      <sheetData sheetId="3">
        <row r="3">
          <cell r="A3" t="str">
            <v>学员</v>
          </cell>
        </row>
      </sheetData>
      <sheetData sheetId="4">
        <row r="1">
          <cell r="E1" t="str">
            <v>1</v>
          </cell>
        </row>
      </sheetData>
      <sheetData sheetId="5">
        <row r="1">
          <cell r="E1" t="str">
            <v>1</v>
          </cell>
        </row>
      </sheetData>
      <sheetData sheetId="6"/>
      <sheetData sheetId="7"/>
      <sheetData sheetId="8"/>
      <sheetData sheetId="9"/>
      <sheetData sheetId="10"/>
      <sheetData sheetId="11">
        <row r="1">
          <cell r="J1" t="str">
            <v>学员</v>
          </cell>
        </row>
      </sheetData>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Set>
  </externalBook>
</externalLink>
</file>

<file path=xl/externalLinks/externalLink8.xml><?xml version="1.0" encoding="utf-8"?>
<externalLink xmlns="http://schemas.openxmlformats.org/spreadsheetml/2006/main">
  <externalBook xmlns:r="http://schemas.openxmlformats.org/officeDocument/2006/relationships" r:id="rId1">
    <sheetNames>
      <sheetName val="明细"/>
      <sheetName val="基础信息"/>
      <sheetName val="教务基础信息"/>
      <sheetName val="收费基础信息"/>
      <sheetName val="人事资料"/>
    </sheetNames>
    <sheetDataSet>
      <sheetData sheetId="0" refreshError="1"/>
      <sheetData sheetId="1" refreshError="1"/>
      <sheetData sheetId="2" refreshError="1"/>
      <sheetData sheetId="3" refreshError="1"/>
      <sheetData sheetId="4" refreshError="1"/>
    </sheetDataSet>
  </externalBook>
</externalLink>
</file>

<file path=xl/externalLinks/externalLink9.xml><?xml version="1.0" encoding="utf-8"?>
<externalLink xmlns="http://schemas.openxmlformats.org/spreadsheetml/2006/main">
  <externalBook xmlns:r="http://schemas.openxmlformats.org/officeDocument/2006/relationships" r:id="rId1">
    <sheetNames>
      <sheetName val="明细"/>
      <sheetName val="基础信息"/>
      <sheetName val="eqpmad2"/>
      <sheetName val="人事资料"/>
      <sheetName val="1月"/>
      <sheetName val="2月"/>
      <sheetName val="基础资料"/>
      <sheetName val="7月"/>
      <sheetName val="8月"/>
      <sheetName val="年度工资汇总表"/>
      <sheetName val="状态分析表"/>
      <sheetName val="人事档案"/>
      <sheetName val="考勤表"/>
      <sheetName val="确认收入"/>
      <sheetName val="续费率"/>
      <sheetName val="电话抽查"/>
      <sheetName val="续费统计表"/>
      <sheetName val="3月"/>
      <sheetName val="4月"/>
      <sheetName val="5月"/>
      <sheetName val="5月社保"/>
      <sheetName val="小初续费表"/>
      <sheetName val="小初考勤表"/>
      <sheetName val="小初作息表"/>
      <sheetName val="小初加班表及电话抽查"/>
      <sheetName val="小初招生明细"/>
      <sheetName val="小高续费表"/>
      <sheetName val="小高电话抽查表"/>
      <sheetName val="小高作息表"/>
      <sheetName val="小高考勤表"/>
      <sheetName val="月报"/>
      <sheetName val="周报"/>
      <sheetName val="学生信息"/>
      <sheetName val="经营数据"/>
      <sheetName val="经营数据 (2)"/>
      <sheetName val="本月"/>
      <sheetName val="本年累计"/>
      <sheetName val="Sheet1"/>
      <sheetName val="3月明细"/>
      <sheetName val="五羊分校人事明细档案"/>
      <sheetName val="3月社保明细"/>
      <sheetName val="2014年作息表"/>
      <sheetName val="2014考勤"/>
      <sheetName val="教学招生明细"/>
      <sheetName val="3月小高课表"/>
      <sheetName val="3月小初课表"/>
      <sheetName val="2014课表"/>
      <sheetName val="2014招生明细"/>
      <sheetName val="续费"/>
      <sheetName val="续费表"/>
      <sheetName val="新生名单"/>
      <sheetName val="作息表"/>
      <sheetName val="6月"/>
      <sheetName val="9月"/>
      <sheetName val="10月"/>
      <sheetName val="11月"/>
      <sheetName val="12月"/>
      <sheetName val="退费通知"/>
      <sheetName val="Sheet2"/>
      <sheetName val="2013年续费结算"/>
      <sheetName val="滨江东分校班级档案封面 (2)"/>
      <sheetName val="本月业绩（2）"/>
      <sheetName val="本月业绩"/>
      <sheetName val="数值化整理"/>
      <sheetName val="透视汇总 (2)"/>
      <sheetName val="透视汇总"/>
      <sheetName val="本月班级档案"/>
      <sheetName val="班级档案累计"/>
      <sheetName val="未进班（本月）"/>
      <sheetName val="未进班（本年）"/>
      <sheetName val="停课"/>
      <sheetName val="转校"/>
      <sheetName val="流失人员"/>
      <sheetName val="退费"/>
      <sheetName val="Financ. Overview"/>
      <sheetName val="Toolbox"/>
      <sheetName val="2011年收费明细表"/>
      <sheetName val="2012年收费明细表"/>
      <sheetName val="2013年收费明细表"/>
      <sheetName val="改名字"/>
      <sheetName val="2014年前收费"/>
      <sheetName val="领袖课程"/>
      <sheetName val="2013年收入说明表"/>
      <sheetName val="2012年收入说明表"/>
      <sheetName val="10月教师确认收入签名表"/>
      <sheetName val="透视汇总 "/>
      <sheetName val="教学经营数据"/>
      <sheetName val="学生档案"/>
      <sheetName val="班级信息"/>
      <sheetName val="转校（本年）"/>
      <sheetName val="流失人员（本年）"/>
      <sheetName val="退费（本年）"/>
      <sheetName val="Sheet4"/>
      <sheetName val="招生明细"/>
      <sheetName val="考勤"/>
      <sheetName val="地推绩效"/>
      <sheetName val="2014年工作量统计"/>
      <sheetName val="2014年考勤资料"/>
      <sheetName val="2014年人事资料"/>
      <sheetName val="2014年招生明细"/>
      <sheetName val="2014年打卡记录"/>
      <sheetName val="2014年1月课表"/>
      <sheetName val="2014年1月电话抽查记录"/>
      <sheetName val="本月业绩（2 ）"/>
      <sheetName val="教学部经营数据"/>
      <sheetName val="市场占有率"/>
      <sheetName val="本月业绩 (2)"/>
      <sheetName val="工作量统计"/>
      <sheetName val="收费课程小时数及课型统计"/>
      <sheetName val="课表"/>
      <sheetName val="考勤明细"/>
      <sheetName val="赠送课"/>
      <sheetName val="社保"/>
      <sheetName val="工资汇总表"/>
      <sheetName val="教师确认收入"/>
      <sheetName val="2月返回表"/>
      <sheetName val="绩效表"/>
      <sheetName val="3月社保"/>
      <sheetName val="小初加班表"/>
      <sheetName val="Sheet3"/>
      <sheetName val="Sheet5"/>
      <sheetName val="重复班级编码"/>
      <sheetName val="2014年总表报"/>
      <sheetName val="1月第1周"/>
      <sheetName val="1月第2周"/>
      <sheetName val="1月第3周"/>
      <sheetName val="1月第4周"/>
      <sheetName val="1月第5周"/>
      <sheetName val="2月第1、2周"/>
      <sheetName val="2月第3周"/>
      <sheetName val="2月第4周"/>
      <sheetName val="2月第5周"/>
      <sheetName val="3月第1周"/>
      <sheetName val="3月第2周"/>
      <sheetName val="3月第3周"/>
      <sheetName val="3月第4周"/>
      <sheetName val="3月第5周"/>
      <sheetName val="4月第1周"/>
      <sheetName val="4月第2周"/>
      <sheetName val="4月第3周"/>
      <sheetName val="4月第4周"/>
      <sheetName val="4月第5周"/>
      <sheetName val="5月第1周"/>
      <sheetName val="5月第2周"/>
      <sheetName val="5月第3周"/>
      <sheetName val="5月第4周"/>
      <sheetName val="5月第5周"/>
      <sheetName val="10月，已经打电话确认"/>
      <sheetName val="补10月已电话确认"/>
      <sheetName val="11月需退费已电话确认"/>
      <sheetName val="12月已电话确认退费"/>
      <sheetName val="1月已电话确认退费"/>
      <sheetName val="2月退费"/>
      <sheetName val="3月退费"/>
      <sheetName val="4月退费费"/>
      <sheetName val="5月退费"/>
      <sheetName val="6月退费"/>
      <sheetName val="7月退费"/>
      <sheetName val="8月退费"/>
      <sheetName val="9月退费"/>
      <sheetName val="10月退费"/>
      <sheetName val="11月退费"/>
      <sheetName val="12月退费 (2)"/>
      <sheetName val="12月退费"/>
      <sheetName val="工程主管绩效考核"/>
      <sheetName val="行政助理绩效标准"/>
      <sheetName val="行政主管绩效考核标准"/>
      <sheetName val="2月刘媛工作量明细"/>
      <sheetName val="2月行政后勤部打卡明细"/>
      <sheetName val="2月行政后勤部考勤统计表"/>
      <sheetName val="2月余涛工作量明细"/>
      <sheetName val="2月周旋工作量明细"/>
      <sheetName val="教学部综合排名"/>
      <sheetName val="市场综合排名得分"/>
      <sheetName val="3月 (2)"/>
      <sheetName val="工资占比分析（分校） (2)"/>
      <sheetName val="Sheet11"/>
      <sheetName val="工资占比分析（区域）"/>
      <sheetName val="盈利分析简表（区域）"/>
      <sheetName val="盈利分析简表（分校）"/>
      <sheetName val="第一季度平均"/>
      <sheetName val="第一季度按区域汇总平均"/>
      <sheetName val="工资占比分析（分校）"/>
      <sheetName val="预收款细表"/>
      <sheetName val="按确认收入完成百分比分校排名 "/>
      <sheetName val="按负责人确认收入完成百分比排名"/>
      <sheetName val="按净利润率分校排名"/>
      <sheetName val="按负责人按净利率排名"/>
      <sheetName val="分校按新生收入排名"/>
      <sheetName val="市场负责人按新生收入排名"/>
      <sheetName val="市场新生收入按预算完成比排名"/>
      <sheetName val="按市场部负责人预算完成比排名"/>
      <sheetName val="6月第1周"/>
      <sheetName val="6月第2周"/>
      <sheetName val="6月第3周"/>
      <sheetName val="6月第4周"/>
      <sheetName val="未进班"/>
      <sheetName val="Sheet14"/>
      <sheetName val="Sheet15"/>
      <sheetName val="Sheet16"/>
      <sheetName val="Sheet17"/>
      <sheetName val="Sheet18"/>
      <sheetName val="各统计表"/>
      <sheetName val="续费+预续费"/>
      <sheetName val="初二下学期以上不算续费名单"/>
      <sheetName val="周洁"/>
      <sheetName val="邓璞"/>
      <sheetName val="金玥"/>
      <sheetName val="黄晓芳"/>
      <sheetName val="苏凤琼"/>
      <sheetName val="吴燕婷"/>
      <sheetName val="易红燕"/>
      <sheetName val="宋海"/>
      <sheetName val="黄璐瑶"/>
      <sheetName val="李晓媚"/>
      <sheetName val="透视汇总2"/>
      <sheetName val="教学经营数据表"/>
      <sheetName val="已经结算准备流失"/>
      <sheetName val="2014年7月小高升期续费表"/>
      <sheetName val="2014年7月小初升期续费表"/>
      <sheetName val="2014年8月小初升期续费表"/>
      <sheetName val="2014年8月小高升期续费表"/>
      <sheetName val="历年退费汇总"/>
      <sheetName val="封面"/>
      <sheetName val="收费"/>
      <sheetName val="价格表"/>
      <sheetName val="业绩分配"/>
      <sheetName val="业绩"/>
      <sheetName val="全年业绩明细"/>
      <sheetName val="顾问业绩"/>
      <sheetName val="招生来源分析表"/>
      <sheetName val="班级档案"/>
      <sheetName val="老师确认收入"/>
      <sheetName val="结余明细表"/>
      <sheetName val="结余明细表上月"/>
      <sheetName val="新增"/>
      <sheetName val="减少"/>
      <sheetName val="停读及未进班"/>
      <sheetName val="年度升期率"/>
      <sheetName val="升期明细"/>
      <sheetName val="未进班及停读说明"/>
      <sheetName val="收费基础信息"/>
      <sheetName val="教务基础信息"/>
      <sheetName val="福利"/>
      <sheetName val="2月社保"/>
      <sheetName val="参考经营数据表及新生人数"/>
      <sheetName val="2014年月平均工资"/>
      <sheetName val="浮动薪酬参考数据"/>
      <sheetName val="SW-TEO"/>
      <sheetName val="本月业绩(2)"/>
      <sheetName val="2014年前"/>
      <sheetName val="工资表编制细则"/>
      <sheetName val="个人业绩台账"/>
      <sheetName val="工资分析表"/>
      <sheetName val="微信推广"/>
      <sheetName val="级别对照表"/>
      <sheetName val="1-封面"/>
      <sheetName val="2-学生档案"/>
      <sheetName val="3-班级信息"/>
      <sheetName val="4-收费"/>
      <sheetName val="5-业绩分配"/>
      <sheetName val="6-业绩确认"/>
      <sheetName val="7-业绩"/>
      <sheetName val="8-市场占有率"/>
      <sheetName val="9-招生来源分析表"/>
      <sheetName val="10-班级档案"/>
      <sheetName val="11-老师确认收入"/>
      <sheetName val="12-结余明细表上月"/>
      <sheetName val="13-结余明细表"/>
      <sheetName val="14-新增"/>
      <sheetName val="15-减少"/>
      <sheetName val="16-停读及未进班"/>
      <sheetName val="17-教学部经营数据"/>
      <sheetName val="2014年收费"/>
      <sheetName val="2013年收费"/>
      <sheetName val="2012年收费"/>
      <sheetName val="Chart1"/>
      <sheetName val="班级编码"/>
      <sheetName val="16-停读及未进班班"/>
      <sheetName val="18-退费表"/>
      <sheetName val="续费率明细表"/>
      <sheetName val="1"/>
      <sheetName val="2"/>
      <sheetName val="3"/>
      <sheetName val="4"/>
      <sheetName val="5"/>
      <sheetName val="6"/>
      <sheetName val="2014续费统计表"/>
      <sheetName val="教师测试"/>
      <sheetName val="升期结算(此表直接从经营数据表提取）"/>
      <sheetName val="教师确认收入(此表直接从经营数据表提取）"/>
      <sheetName val="业绩确认"/>
      <sheetName val="不要删"/>
      <sheetName val="领袖课程实际名单及消费金额"/>
      <sheetName val="2013收入说明表"/>
      <sheetName val="2012收入说明表 "/>
      <sheetName val="领袖课程实际名单及消费"/>
      <sheetName val="惠州麦地分校2014年3月购买社保明细"/>
      <sheetName val="结算业绩台账"/>
      <sheetName val="工资表汇总1-12月"/>
      <sheetName val="基地统计表"/>
      <sheetName val="提成比例（参考）"/>
      <sheetName val="4月招生统计"/>
      <sheetName val="小初课表"/>
      <sheetName val="1、2月未进班名单"/>
      <sheetName val="16年3月"/>
      <sheetName val="16年2月"/>
      <sheetName val="16年1月"/>
      <sheetName val="15年12月"/>
      <sheetName val="15年11月"/>
      <sheetName val="15年10月"/>
      <sheetName val="15年9月"/>
      <sheetName val="15年8月"/>
      <sheetName val="15年7月"/>
      <sheetName val="15年6月"/>
      <sheetName val="15年5月"/>
      <sheetName val="Sheet5 (2)"/>
      <sheetName val="1-4月"/>
      <sheetName val="15年4月"/>
      <sheetName val="15年3月"/>
      <sheetName val="15年2月"/>
      <sheetName val="15年1月"/>
      <sheetName val="政策"/>
      <sheetName val="结算业绩台帐"/>
      <sheetName val="兼职工资明细"/>
      <sheetName val="电话备案"/>
      <sheetName val="1月 (阿米巴)"/>
      <sheetName val="升期结算"/>
      <sheetName val="工资汇总实发表"/>
    </sheetNames>
    <sheetDataSet>
      <sheetData sheetId="0"/>
      <sheetData sheetId="1"/>
      <sheetData sheetId="2">
        <row r="18">
          <cell r="D18" t="str">
            <v>滨江东</v>
          </cell>
        </row>
      </sheetData>
      <sheetData sheetId="3">
        <row r="3">
          <cell r="A3" t="str">
            <v>学员</v>
          </cell>
        </row>
      </sheetData>
      <sheetData sheetId="4">
        <row r="1">
          <cell r="E1" t="str">
            <v>1</v>
          </cell>
        </row>
      </sheetData>
      <sheetData sheetId="5">
        <row r="1">
          <cell r="E1" t="str">
            <v>1</v>
          </cell>
        </row>
      </sheetData>
      <sheetData sheetId="6"/>
      <sheetData sheetId="7"/>
      <sheetData sheetId="8"/>
      <sheetData sheetId="9"/>
      <sheetData sheetId="10"/>
      <sheetData sheetId="11">
        <row r="1">
          <cell r="J1" t="str">
            <v>学员</v>
          </cell>
        </row>
      </sheetData>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rect l="0" t="0" r="0" b="0"/>
          <a:pathLst>
            <a:path w="21600" h="21600"/>
          </a:pathLst>
        </a:custGeom>
        <a:gradFill rotWithShape="0">
          <a:gsLst>
            <a:gs pos="0">
              <a:srgbClr val="BBD5F0"/>
            </a:gs>
            <a:gs pos="100000">
              <a:srgbClr val="9CBEE0"/>
            </a:gs>
          </a:gsLst>
          <a:lin ang="5400000" scaled="0"/>
        </a:gradFill>
        <a:ln w="15875" cap="flat" cmpd="sng" algn="ctr">
          <a:solidFill>
            <a:srgbClr val="739CC3"/>
          </a:solidFill>
          <a:prstDash val="solid"/>
          <a:miter lim="200000"/>
        </a:ln>
      </a:spPr>
      <a:bodyPr/>
      <a:lstStyle/>
    </a:spDef>
  </a:objectDefaults>
  <a:extraClrSchemeLst/>
</a:theme>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hyperlink" Target="mailto:745177646@qq.com" TargetMode="External"/><Relationship Id="rId2" Type="http://schemas.openxmlformats.org/officeDocument/2006/relationships/hyperlink" Target="mailto:13794356277@163.com" TargetMode="External"/><Relationship Id="rId1" Type="http://schemas.openxmlformats.org/officeDocument/2006/relationships/hyperlink" Target="mailto:916375963@qq.com" TargetMode="External"/><Relationship Id="rId4" Type="http://schemas.openxmlformats.org/officeDocument/2006/relationships/hyperlink" Target="mailto:2634202797@qq.com"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dimension ref="A2:L36"/>
  <sheetViews>
    <sheetView workbookViewId="0">
      <selection activeCell="A24" sqref="A24"/>
    </sheetView>
  </sheetViews>
  <sheetFormatPr defaultColWidth="9" defaultRowHeight="14.25"/>
  <cols>
    <col min="1" max="1" width="5.5" style="48" customWidth="1"/>
    <col min="2" max="2" width="4.25" style="177" customWidth="1"/>
    <col min="3" max="3" width="25.125" style="48" customWidth="1"/>
    <col min="4" max="11" width="9" style="48"/>
    <col min="12" max="12" width="11.5" style="48" customWidth="1"/>
    <col min="13" max="16384" width="9" style="48"/>
  </cols>
  <sheetData>
    <row r="2" spans="1:12" ht="21" customHeight="1">
      <c r="A2" s="178" t="s">
        <v>0</v>
      </c>
      <c r="B2" s="179" t="s">
        <v>1</v>
      </c>
      <c r="C2" s="180"/>
    </row>
    <row r="3" spans="1:12" ht="16.5">
      <c r="C3" s="179" t="s">
        <v>2</v>
      </c>
    </row>
    <row r="4" spans="1:12" ht="16.5">
      <c r="A4" s="178" t="s">
        <v>3</v>
      </c>
      <c r="B4" s="179" t="s">
        <v>4</v>
      </c>
      <c r="C4" s="181"/>
    </row>
    <row r="5" spans="1:12" ht="16.5">
      <c r="B5" s="182">
        <v>1</v>
      </c>
      <c r="C5" s="212" t="s">
        <v>5</v>
      </c>
      <c r="D5" s="212"/>
      <c r="E5" s="212"/>
      <c r="F5" s="212"/>
      <c r="G5" s="212"/>
      <c r="H5" s="212"/>
      <c r="I5" s="212"/>
      <c r="J5" s="212"/>
      <c r="K5" s="212"/>
      <c r="L5" s="212"/>
    </row>
    <row r="6" spans="1:12" ht="16.5" customHeight="1">
      <c r="B6" s="182">
        <v>2</v>
      </c>
      <c r="C6" s="212" t="s">
        <v>6</v>
      </c>
      <c r="D6" s="212"/>
      <c r="E6" s="212"/>
      <c r="F6" s="212"/>
      <c r="G6" s="212"/>
      <c r="H6" s="212"/>
      <c r="I6" s="212"/>
      <c r="J6" s="212"/>
      <c r="K6" s="212"/>
      <c r="L6" s="212"/>
    </row>
    <row r="7" spans="1:12" ht="16.5" customHeight="1">
      <c r="B7" s="182"/>
      <c r="C7" s="212"/>
      <c r="D7" s="212"/>
      <c r="E7" s="212"/>
      <c r="F7" s="212"/>
      <c r="G7" s="212"/>
      <c r="H7" s="212"/>
      <c r="I7" s="212"/>
      <c r="J7" s="212"/>
      <c r="K7" s="212"/>
      <c r="L7" s="212"/>
    </row>
    <row r="8" spans="1:12" ht="16.5" customHeight="1">
      <c r="B8" s="182"/>
      <c r="C8" s="212"/>
      <c r="D8" s="212"/>
      <c r="E8" s="212"/>
      <c r="F8" s="212"/>
      <c r="G8" s="212"/>
      <c r="H8" s="212"/>
      <c r="I8" s="212"/>
      <c r="J8" s="212"/>
      <c r="K8" s="212"/>
      <c r="L8" s="212"/>
    </row>
    <row r="9" spans="1:12" ht="15" customHeight="1">
      <c r="B9" s="182">
        <v>3</v>
      </c>
      <c r="C9" s="212" t="s">
        <v>7</v>
      </c>
      <c r="D9" s="212"/>
      <c r="E9" s="212"/>
      <c r="F9" s="212"/>
      <c r="G9" s="212"/>
      <c r="H9" s="212"/>
      <c r="I9" s="212"/>
      <c r="J9" s="212"/>
      <c r="K9" s="212"/>
      <c r="L9" s="212"/>
    </row>
    <row r="10" spans="1:12" ht="15" customHeight="1">
      <c r="B10" s="182"/>
      <c r="C10" s="212"/>
      <c r="D10" s="212"/>
      <c r="E10" s="212"/>
      <c r="F10" s="212"/>
      <c r="G10" s="212"/>
      <c r="H10" s="212"/>
      <c r="I10" s="212"/>
      <c r="J10" s="212"/>
      <c r="K10" s="212"/>
      <c r="L10" s="212"/>
    </row>
    <row r="11" spans="1:12" ht="21" customHeight="1">
      <c r="B11" s="182"/>
      <c r="C11" s="212"/>
      <c r="D11" s="212"/>
      <c r="E11" s="212"/>
      <c r="F11" s="212"/>
      <c r="G11" s="212"/>
      <c r="H11" s="212"/>
      <c r="I11" s="212"/>
      <c r="J11" s="212"/>
      <c r="K11" s="212"/>
      <c r="L11" s="212"/>
    </row>
    <row r="12" spans="1:12" ht="16.5">
      <c r="B12" s="182">
        <v>4</v>
      </c>
      <c r="C12" s="212" t="s">
        <v>8</v>
      </c>
      <c r="D12" s="212"/>
      <c r="E12" s="212"/>
      <c r="F12" s="212"/>
      <c r="G12" s="212"/>
      <c r="H12" s="212"/>
      <c r="I12" s="212"/>
      <c r="J12" s="212"/>
      <c r="K12" s="212"/>
      <c r="L12" s="212"/>
    </row>
    <row r="13" spans="1:12" ht="16.5">
      <c r="B13" s="182"/>
      <c r="C13" s="212"/>
      <c r="D13" s="212"/>
      <c r="E13" s="212"/>
      <c r="F13" s="212"/>
      <c r="G13" s="212"/>
      <c r="H13" s="212"/>
      <c r="I13" s="212"/>
      <c r="J13" s="212"/>
      <c r="K13" s="212"/>
      <c r="L13" s="212"/>
    </row>
    <row r="14" spans="1:12" ht="16.5">
      <c r="B14" s="182"/>
      <c r="C14" s="212"/>
      <c r="D14" s="212"/>
      <c r="E14" s="212"/>
      <c r="F14" s="212"/>
      <c r="G14" s="212"/>
      <c r="H14" s="212"/>
      <c r="I14" s="212"/>
      <c r="J14" s="212"/>
      <c r="K14" s="212"/>
      <c r="L14" s="212"/>
    </row>
    <row r="15" spans="1:12" ht="16.5">
      <c r="B15" s="182">
        <v>5</v>
      </c>
      <c r="C15" s="212" t="s">
        <v>9</v>
      </c>
      <c r="D15" s="212"/>
      <c r="E15" s="212"/>
      <c r="F15" s="212"/>
      <c r="G15" s="212"/>
      <c r="H15" s="212"/>
      <c r="I15" s="212"/>
      <c r="J15" s="212"/>
      <c r="K15" s="212"/>
      <c r="L15" s="212"/>
    </row>
    <row r="16" spans="1:12" ht="18" customHeight="1">
      <c r="B16" s="182">
        <v>6</v>
      </c>
      <c r="C16" s="212" t="s">
        <v>10</v>
      </c>
      <c r="D16" s="212"/>
      <c r="E16" s="212"/>
      <c r="F16" s="212"/>
      <c r="G16" s="212"/>
      <c r="H16" s="212"/>
      <c r="I16" s="212"/>
      <c r="J16" s="212"/>
      <c r="K16" s="212"/>
      <c r="L16" s="212"/>
    </row>
    <row r="17" spans="1:12" ht="18" customHeight="1">
      <c r="B17" s="182">
        <v>7</v>
      </c>
      <c r="C17" s="212" t="s">
        <v>11</v>
      </c>
      <c r="D17" s="212"/>
      <c r="E17" s="212"/>
      <c r="F17" s="212"/>
      <c r="G17" s="212"/>
      <c r="H17" s="212"/>
      <c r="I17" s="212"/>
      <c r="J17" s="212"/>
      <c r="K17" s="212"/>
      <c r="L17" s="212"/>
    </row>
    <row r="18" spans="1:12" ht="18" customHeight="1">
      <c r="B18" s="182">
        <v>8</v>
      </c>
      <c r="C18" s="212" t="s">
        <v>12</v>
      </c>
      <c r="D18" s="212"/>
      <c r="E18" s="212"/>
      <c r="F18" s="212"/>
      <c r="G18" s="212"/>
      <c r="H18" s="212"/>
      <c r="I18" s="212"/>
      <c r="J18" s="212"/>
      <c r="K18" s="212"/>
      <c r="L18" s="212"/>
    </row>
    <row r="19" spans="1:12" ht="18" customHeight="1">
      <c r="B19" s="182">
        <v>9</v>
      </c>
      <c r="C19" s="212" t="s">
        <v>13</v>
      </c>
      <c r="D19" s="212"/>
      <c r="E19" s="212"/>
      <c r="F19" s="212"/>
      <c r="G19" s="212"/>
      <c r="H19" s="212"/>
      <c r="I19" s="212"/>
      <c r="J19" s="212"/>
      <c r="K19" s="212"/>
      <c r="L19" s="212"/>
    </row>
    <row r="20" spans="1:12" ht="16.5">
      <c r="A20" s="178" t="s">
        <v>14</v>
      </c>
      <c r="B20" s="179" t="s">
        <v>15</v>
      </c>
      <c r="C20" s="178"/>
      <c r="D20" s="178"/>
      <c r="E20" s="178"/>
      <c r="F20" s="178"/>
      <c r="G20" s="178"/>
      <c r="H20" s="178"/>
      <c r="I20" s="178"/>
      <c r="J20" s="178"/>
      <c r="K20" s="178"/>
      <c r="L20" s="178"/>
    </row>
    <row r="21" spans="1:12" ht="16.5">
      <c r="B21" s="182">
        <v>1</v>
      </c>
      <c r="C21" s="178" t="s">
        <v>16</v>
      </c>
    </row>
    <row r="22" spans="1:12" ht="16.5">
      <c r="B22" s="182">
        <v>2</v>
      </c>
      <c r="C22" s="178" t="s">
        <v>17</v>
      </c>
    </row>
    <row r="23" spans="1:12" ht="16.5">
      <c r="B23" s="182">
        <v>3</v>
      </c>
      <c r="C23" s="178" t="s">
        <v>18</v>
      </c>
    </row>
    <row r="24" spans="1:12" ht="16.5">
      <c r="B24" s="182">
        <v>4</v>
      </c>
      <c r="C24" s="178" t="s">
        <v>19</v>
      </c>
    </row>
    <row r="25" spans="1:12" ht="16.5">
      <c r="B25" s="182">
        <v>5</v>
      </c>
      <c r="C25" s="178" t="s">
        <v>20</v>
      </c>
    </row>
    <row r="26" spans="1:12" ht="16.5">
      <c r="B26" s="182">
        <v>6</v>
      </c>
      <c r="C26" s="178" t="s">
        <v>21</v>
      </c>
    </row>
    <row r="27" spans="1:12" ht="16.5">
      <c r="B27" s="182">
        <v>7</v>
      </c>
      <c r="C27" s="178" t="s">
        <v>22</v>
      </c>
    </row>
    <row r="28" spans="1:12" ht="16.5">
      <c r="B28" s="182">
        <v>8</v>
      </c>
      <c r="C28" s="178"/>
    </row>
    <row r="29" spans="1:12" ht="16.5">
      <c r="B29" s="182">
        <v>9</v>
      </c>
      <c r="C29" s="178"/>
    </row>
    <row r="30" spans="1:12" ht="16.5">
      <c r="B30" s="182">
        <v>10</v>
      </c>
    </row>
    <row r="31" spans="1:12" ht="16.5">
      <c r="B31" s="182">
        <v>11</v>
      </c>
    </row>
    <row r="32" spans="1:12" ht="16.5">
      <c r="B32" s="182">
        <v>12</v>
      </c>
    </row>
    <row r="33" spans="1:2" ht="16.5">
      <c r="B33" s="182">
        <v>13</v>
      </c>
    </row>
    <row r="35" spans="1:2" ht="16.5">
      <c r="A35" s="178" t="s">
        <v>23</v>
      </c>
      <c r="B35" s="179" t="s">
        <v>24</v>
      </c>
    </row>
    <row r="36" spans="1:2" ht="16.5">
      <c r="B36" s="181" t="s">
        <v>25</v>
      </c>
    </row>
  </sheetData>
  <sheetProtection password="CC21" sheet="1" autoFilter="0" pivotTables="0"/>
  <mergeCells count="9">
    <mergeCell ref="C19:L19"/>
    <mergeCell ref="C6:L8"/>
    <mergeCell ref="C9:L11"/>
    <mergeCell ref="C12:L14"/>
    <mergeCell ref="C5:L5"/>
    <mergeCell ref="C15:L15"/>
    <mergeCell ref="C16:L16"/>
    <mergeCell ref="C17:L17"/>
    <mergeCell ref="C18:L18"/>
  </mergeCells>
  <phoneticPr fontId="6" type="noConversion"/>
  <pageMargins left="0.69930555555555596" right="0.69930555555555596" top="0.75" bottom="0.75" header="0.3" footer="0.3"/>
  <pageSetup paperSize="9" orientation="portrait"/>
  <headerFooter alignWithMargins="0"/>
</worksheet>
</file>

<file path=xl/worksheets/sheet10.xml><?xml version="1.0" encoding="utf-8"?>
<worksheet xmlns="http://schemas.openxmlformats.org/spreadsheetml/2006/main" xmlns:r="http://schemas.openxmlformats.org/officeDocument/2006/relationships">
  <dimension ref="A1"/>
  <sheetViews>
    <sheetView topLeftCell="A34" zoomScale="20" zoomScaleNormal="20" workbookViewId="0">
      <selection activeCell="BR209" sqref="BR209"/>
    </sheetView>
  </sheetViews>
  <sheetFormatPr defaultRowHeight="14.25"/>
  <sheetData/>
  <phoneticPr fontId="6" type="noConversion"/>
  <pageMargins left="0.7" right="0.7" top="0.75" bottom="0.75" header="0.3" footer="0.3"/>
  <pageSetup paperSize="9" orientation="portrait" horizontalDpi="0" verticalDpi="0" r:id="rId1"/>
  <drawing r:id="rId2"/>
</worksheet>
</file>

<file path=xl/worksheets/sheet11.xml><?xml version="1.0" encoding="utf-8"?>
<worksheet xmlns="http://schemas.openxmlformats.org/spreadsheetml/2006/main" xmlns:r="http://schemas.openxmlformats.org/officeDocument/2006/relationships">
  <dimension ref="A1"/>
  <sheetViews>
    <sheetView workbookViewId="0"/>
  </sheetViews>
  <sheetFormatPr defaultRowHeight="14.25"/>
  <sheetData/>
  <phoneticPr fontId="6"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dimension ref="A1:BF242"/>
  <sheetViews>
    <sheetView tabSelected="1" topLeftCell="N1" workbookViewId="0">
      <selection activeCell="AM7" sqref="AM7"/>
    </sheetView>
  </sheetViews>
  <sheetFormatPr defaultColWidth="9" defaultRowHeight="14.25"/>
  <cols>
    <col min="1" max="1" width="4" style="113" customWidth="1"/>
    <col min="2" max="2" width="4.375" style="113" customWidth="1"/>
    <col min="3" max="3" width="11.25" style="113" customWidth="1"/>
    <col min="4" max="4" width="6.375" style="113" customWidth="1"/>
    <col min="5" max="5" width="7.375" style="113" customWidth="1"/>
    <col min="6" max="6" width="9" style="113" customWidth="1"/>
    <col min="7" max="7" width="8.625" style="113" customWidth="1"/>
    <col min="8" max="8" width="5" style="113" customWidth="1"/>
    <col min="9" max="9" width="7.5" style="113" customWidth="1"/>
    <col min="10" max="10" width="6" style="113" customWidth="1"/>
    <col min="11" max="11" width="5.375" style="113" customWidth="1"/>
    <col min="12" max="12" width="8.125" style="114" customWidth="1"/>
    <col min="13" max="13" width="4.25" style="113" customWidth="1"/>
    <col min="14" max="17" width="4.375" style="113" customWidth="1"/>
    <col min="18" max="18" width="7.5" style="113" customWidth="1"/>
    <col min="19" max="19" width="8.125" style="113" customWidth="1"/>
    <col min="20" max="20" width="5.375" style="113" customWidth="1"/>
    <col min="21" max="26" width="7.5" style="113" customWidth="1"/>
    <col min="27" max="28" width="8.125" style="113" customWidth="1"/>
    <col min="29" max="33" width="7.5" style="113" customWidth="1"/>
    <col min="34" max="34" width="7.375" style="113" customWidth="1"/>
    <col min="35" max="35" width="6.625" style="113" customWidth="1"/>
    <col min="36" max="36" width="7" style="113" customWidth="1"/>
    <col min="37" max="37" width="8" style="113" customWidth="1"/>
    <col min="38" max="38" width="6.75" style="113" customWidth="1"/>
    <col min="39" max="39" width="9.5" style="113" customWidth="1"/>
    <col min="40" max="40" width="7.875" style="113" customWidth="1"/>
    <col min="41" max="41" width="9" style="113" bestFit="1" customWidth="1"/>
    <col min="42" max="48" width="6.625" style="113" customWidth="1"/>
    <col min="49" max="49" width="8" style="113" customWidth="1"/>
    <col min="50" max="50" width="8.375" style="113" customWidth="1"/>
    <col min="51" max="51" width="8.125" style="113" customWidth="1"/>
    <col min="52" max="52" width="6.625" style="113" customWidth="1"/>
    <col min="53" max="53" width="7.375" style="113" customWidth="1"/>
    <col min="54" max="54" width="8.5" style="113" customWidth="1"/>
    <col min="55" max="55" width="9.625" style="113" customWidth="1"/>
    <col min="56" max="56" width="20.875" style="113" customWidth="1"/>
    <col min="57" max="57" width="18.75" style="113" customWidth="1"/>
    <col min="58" max="16384" width="9" style="113"/>
  </cols>
  <sheetData>
    <row r="1" spans="1:58" ht="22.5">
      <c r="A1" s="244" t="str">
        <f>"2017年"&amp;B6&amp;C6&amp;D6&amp;"工资表"</f>
        <v>2017年7月越秀五羊中心市场部工资表</v>
      </c>
      <c r="B1" s="244"/>
      <c r="C1" s="244"/>
      <c r="D1" s="244"/>
      <c r="E1" s="244"/>
      <c r="F1" s="244"/>
      <c r="G1" s="244"/>
      <c r="H1" s="244"/>
      <c r="I1" s="244"/>
      <c r="J1" s="244"/>
      <c r="K1" s="244"/>
      <c r="L1" s="125"/>
      <c r="M1" s="126"/>
      <c r="N1" s="126"/>
      <c r="O1" s="126"/>
      <c r="P1" s="126"/>
      <c r="Q1" s="126"/>
      <c r="R1" s="126"/>
      <c r="S1" s="126"/>
      <c r="T1" s="126"/>
      <c r="U1" s="126"/>
      <c r="V1" s="126"/>
      <c r="W1" s="126"/>
      <c r="X1" s="126"/>
      <c r="Y1" s="126"/>
      <c r="Z1" s="126"/>
      <c r="AA1" s="126"/>
      <c r="AB1" s="126"/>
      <c r="AC1" s="126"/>
      <c r="AD1" s="126"/>
      <c r="AE1" s="126"/>
      <c r="AF1" s="126"/>
      <c r="AG1" s="126"/>
      <c r="AH1" s="126"/>
      <c r="AI1" s="126"/>
      <c r="AJ1" s="126"/>
      <c r="AK1" s="126"/>
      <c r="AL1" s="126"/>
      <c r="AM1" s="126"/>
      <c r="AN1" s="126"/>
      <c r="AO1" s="126"/>
      <c r="AP1" s="126"/>
      <c r="AQ1" s="126"/>
      <c r="AR1" s="126"/>
      <c r="AS1" s="126"/>
      <c r="AT1" s="126"/>
      <c r="AU1" s="126"/>
      <c r="AV1" s="126"/>
      <c r="AW1" s="126"/>
      <c r="AX1" s="126"/>
      <c r="AY1" s="126"/>
      <c r="AZ1" s="126"/>
      <c r="BA1" s="126"/>
      <c r="BB1" s="126"/>
      <c r="BC1" s="126"/>
      <c r="BD1" s="126"/>
    </row>
    <row r="2" spans="1:58" ht="25.5" hidden="1" customHeight="1">
      <c r="A2" s="116"/>
      <c r="B2" s="116"/>
      <c r="C2" s="116"/>
      <c r="D2" s="116"/>
      <c r="E2" s="116"/>
      <c r="F2" s="116"/>
      <c r="G2" s="116"/>
      <c r="H2" s="116"/>
      <c r="I2" s="116"/>
      <c r="J2" s="116"/>
      <c r="K2" s="116"/>
      <c r="L2" s="127"/>
      <c r="M2" s="116"/>
      <c r="N2" s="116"/>
      <c r="O2" s="129"/>
      <c r="P2" s="129"/>
      <c r="Q2" s="129"/>
      <c r="R2" s="222"/>
      <c r="S2" s="223"/>
      <c r="T2" s="223"/>
      <c r="U2" s="223"/>
      <c r="V2" s="223"/>
      <c r="W2" s="223"/>
      <c r="X2" s="223"/>
      <c r="Y2" s="223"/>
      <c r="Z2" s="223"/>
      <c r="AA2" s="223"/>
      <c r="AB2" s="223"/>
      <c r="AC2" s="223"/>
      <c r="AD2" s="223"/>
      <c r="AE2" s="223"/>
      <c r="AF2" s="223"/>
      <c r="AG2" s="223"/>
      <c r="AH2" s="224"/>
      <c r="AI2" s="236"/>
      <c r="AJ2" s="148"/>
      <c r="AK2" s="147"/>
      <c r="AL2" s="148"/>
      <c r="AM2" s="147" t="s">
        <v>32</v>
      </c>
      <c r="AN2" s="149" t="s">
        <v>33</v>
      </c>
      <c r="AO2" s="149"/>
      <c r="AP2" s="149"/>
      <c r="AQ2" s="147"/>
      <c r="AR2" s="147"/>
      <c r="AS2" s="147"/>
      <c r="AT2" s="147"/>
      <c r="AU2" s="147"/>
      <c r="AV2" s="147"/>
      <c r="AW2" s="147"/>
      <c r="AX2" s="147"/>
      <c r="AY2" s="147"/>
      <c r="AZ2" s="147"/>
      <c r="BA2" s="147"/>
      <c r="BB2" s="147"/>
      <c r="BC2" s="147"/>
      <c r="BD2" s="121"/>
    </row>
    <row r="3" spans="1:58" ht="25.5" hidden="1" customHeight="1">
      <c r="A3" s="116"/>
      <c r="B3" s="116"/>
      <c r="C3" s="116"/>
      <c r="D3" s="116"/>
      <c r="E3" s="116"/>
      <c r="F3" s="116"/>
      <c r="G3" s="116"/>
      <c r="H3" s="116"/>
      <c r="I3" s="116"/>
      <c r="J3" s="116"/>
      <c r="K3" s="116"/>
      <c r="L3" s="127"/>
      <c r="M3" s="116"/>
      <c r="N3" s="116"/>
      <c r="O3" s="130"/>
      <c r="P3" s="130"/>
      <c r="Q3" s="130"/>
      <c r="R3" s="225"/>
      <c r="S3" s="226"/>
      <c r="T3" s="226"/>
      <c r="U3" s="226"/>
      <c r="V3" s="226"/>
      <c r="W3" s="226"/>
      <c r="X3" s="226"/>
      <c r="Y3" s="226"/>
      <c r="Z3" s="226"/>
      <c r="AA3" s="226"/>
      <c r="AB3" s="226"/>
      <c r="AC3" s="226"/>
      <c r="AD3" s="226"/>
      <c r="AE3" s="226"/>
      <c r="AF3" s="226"/>
      <c r="AG3" s="226"/>
      <c r="AH3" s="227"/>
      <c r="AI3" s="237"/>
      <c r="AJ3" s="150">
        <v>1</v>
      </c>
      <c r="AK3" s="150">
        <v>3</v>
      </c>
      <c r="AL3" s="150">
        <v>4</v>
      </c>
      <c r="AM3" s="150">
        <v>12</v>
      </c>
      <c r="AN3" s="151">
        <v>13</v>
      </c>
      <c r="AO3" s="151"/>
      <c r="AP3" s="151">
        <v>14</v>
      </c>
      <c r="AQ3" s="150">
        <v>16</v>
      </c>
      <c r="AR3" s="150">
        <v>17</v>
      </c>
      <c r="AS3" s="150"/>
      <c r="AT3" s="150"/>
      <c r="AU3" s="150">
        <v>18</v>
      </c>
      <c r="AV3" s="150">
        <v>19</v>
      </c>
      <c r="AW3" s="150">
        <v>20</v>
      </c>
      <c r="AX3" s="150">
        <v>21</v>
      </c>
      <c r="AY3" s="150">
        <v>22</v>
      </c>
      <c r="AZ3" s="150">
        <v>23</v>
      </c>
      <c r="BA3" s="150">
        <v>24</v>
      </c>
      <c r="BB3" s="150">
        <v>25</v>
      </c>
      <c r="BC3" s="150">
        <v>26</v>
      </c>
      <c r="BD3" s="150">
        <v>39</v>
      </c>
    </row>
    <row r="4" spans="1:58" ht="23.25" customHeight="1">
      <c r="A4" s="230" t="s">
        <v>34</v>
      </c>
      <c r="B4" s="232" t="s">
        <v>35</v>
      </c>
      <c r="C4" s="232" t="s">
        <v>36</v>
      </c>
      <c r="D4" s="232" t="s">
        <v>37</v>
      </c>
      <c r="E4" s="232" t="s">
        <v>38</v>
      </c>
      <c r="F4" s="230" t="s">
        <v>39</v>
      </c>
      <c r="G4" s="234" t="s">
        <v>40</v>
      </c>
      <c r="H4" s="234" t="s">
        <v>41</v>
      </c>
      <c r="I4" s="234" t="s">
        <v>42</v>
      </c>
      <c r="J4" s="234" t="s">
        <v>43</v>
      </c>
      <c r="K4" s="234" t="s">
        <v>44</v>
      </c>
      <c r="L4" s="242" t="s">
        <v>45</v>
      </c>
      <c r="M4" s="240" t="s">
        <v>46</v>
      </c>
      <c r="N4" s="240" t="s">
        <v>47</v>
      </c>
      <c r="O4" s="240" t="s">
        <v>48</v>
      </c>
      <c r="P4" s="240" t="s">
        <v>49</v>
      </c>
      <c r="Q4" s="240" t="s">
        <v>50</v>
      </c>
      <c r="R4" s="234" t="s">
        <v>51</v>
      </c>
      <c r="S4" s="234" t="s">
        <v>52</v>
      </c>
      <c r="T4" s="234" t="s">
        <v>53</v>
      </c>
      <c r="U4" s="191" t="s">
        <v>1570</v>
      </c>
      <c r="V4" s="191" t="s">
        <v>1572</v>
      </c>
      <c r="W4" s="191" t="s">
        <v>1574</v>
      </c>
      <c r="X4" s="192" t="s">
        <v>1576</v>
      </c>
      <c r="Y4" s="191" t="s">
        <v>1578</v>
      </c>
      <c r="Z4" s="191" t="s">
        <v>1580</v>
      </c>
      <c r="AA4" s="193" t="s">
        <v>1582</v>
      </c>
      <c r="AB4" s="191" t="s">
        <v>1584</v>
      </c>
      <c r="AC4" s="191" t="s">
        <v>1586</v>
      </c>
      <c r="AD4" s="191" t="s">
        <v>1587</v>
      </c>
      <c r="AE4" s="191" t="s">
        <v>54</v>
      </c>
      <c r="AF4" s="191" t="s">
        <v>1588</v>
      </c>
      <c r="AG4" s="234" t="s">
        <v>56</v>
      </c>
      <c r="AH4" s="234" t="s">
        <v>57</v>
      </c>
      <c r="AI4" s="238" t="s">
        <v>58</v>
      </c>
      <c r="AJ4" s="230" t="s">
        <v>59</v>
      </c>
      <c r="AK4" s="152" t="s">
        <v>60</v>
      </c>
      <c r="AL4" s="220" t="s">
        <v>61</v>
      </c>
      <c r="AM4" s="220" t="s">
        <v>62</v>
      </c>
      <c r="AN4" s="232" t="s">
        <v>63</v>
      </c>
      <c r="AO4" s="232" t="s">
        <v>1593</v>
      </c>
      <c r="AP4" s="220" t="s">
        <v>64</v>
      </c>
      <c r="AQ4" s="220" t="s">
        <v>65</v>
      </c>
      <c r="AR4" s="220" t="s">
        <v>66</v>
      </c>
      <c r="AS4" s="220" t="s">
        <v>67</v>
      </c>
      <c r="AT4" s="220" t="s">
        <v>68</v>
      </c>
      <c r="AU4" s="220" t="s">
        <v>69</v>
      </c>
      <c r="AV4" s="220" t="s">
        <v>70</v>
      </c>
      <c r="AW4" s="220" t="s">
        <v>71</v>
      </c>
      <c r="AX4" s="228" t="s">
        <v>72</v>
      </c>
      <c r="AY4" s="220" t="s">
        <v>29</v>
      </c>
      <c r="AZ4" s="216" t="s">
        <v>73</v>
      </c>
      <c r="BA4" s="218" t="s">
        <v>74</v>
      </c>
      <c r="BB4" s="218" t="s">
        <v>75</v>
      </c>
      <c r="BC4" s="220" t="s">
        <v>76</v>
      </c>
      <c r="BD4" s="213" t="s">
        <v>1595</v>
      </c>
      <c r="BE4" s="214" t="s">
        <v>1596</v>
      </c>
      <c r="BF4" s="215" t="s">
        <v>77</v>
      </c>
    </row>
    <row r="5" spans="1:58" ht="22.5">
      <c r="A5" s="231"/>
      <c r="B5" s="233"/>
      <c r="C5" s="233"/>
      <c r="D5" s="233"/>
      <c r="E5" s="233"/>
      <c r="F5" s="231"/>
      <c r="G5" s="235"/>
      <c r="H5" s="235"/>
      <c r="I5" s="235"/>
      <c r="J5" s="235"/>
      <c r="K5" s="235"/>
      <c r="L5" s="243"/>
      <c r="M5" s="241"/>
      <c r="N5" s="241"/>
      <c r="O5" s="241"/>
      <c r="P5" s="241"/>
      <c r="Q5" s="241"/>
      <c r="R5" s="235"/>
      <c r="S5" s="235"/>
      <c r="T5" s="235"/>
      <c r="U5" s="194" t="s">
        <v>1571</v>
      </c>
      <c r="V5" s="194" t="s">
        <v>1573</v>
      </c>
      <c r="W5" s="194" t="s">
        <v>1575</v>
      </c>
      <c r="X5" s="194" t="s">
        <v>1577</v>
      </c>
      <c r="Y5" s="194" t="s">
        <v>1579</v>
      </c>
      <c r="Z5" s="194" t="s">
        <v>1581</v>
      </c>
      <c r="AA5" s="191" t="s">
        <v>1583</v>
      </c>
      <c r="AB5" s="191" t="s">
        <v>1585</v>
      </c>
      <c r="AC5" s="191" t="s">
        <v>1589</v>
      </c>
      <c r="AD5" s="191" t="s">
        <v>1590</v>
      </c>
      <c r="AE5" s="191" t="s">
        <v>1591</v>
      </c>
      <c r="AF5" s="191" t="s">
        <v>1592</v>
      </c>
      <c r="AG5" s="235"/>
      <c r="AH5" s="235"/>
      <c r="AI5" s="239"/>
      <c r="AJ5" s="231"/>
      <c r="AK5" s="152"/>
      <c r="AL5" s="221"/>
      <c r="AM5" s="221"/>
      <c r="AN5" s="233"/>
      <c r="AO5" s="233"/>
      <c r="AP5" s="221"/>
      <c r="AQ5" s="221"/>
      <c r="AR5" s="221"/>
      <c r="AS5" s="221"/>
      <c r="AT5" s="221"/>
      <c r="AU5" s="221"/>
      <c r="AV5" s="221"/>
      <c r="AW5" s="221"/>
      <c r="AX5" s="229"/>
      <c r="AY5" s="221"/>
      <c r="AZ5" s="217"/>
      <c r="BA5" s="219"/>
      <c r="BB5" s="219"/>
      <c r="BC5" s="221"/>
      <c r="BD5" s="213"/>
      <c r="BE5" s="214"/>
      <c r="BF5" s="215"/>
    </row>
    <row r="6" spans="1:58" ht="16.5" customHeight="1">
      <c r="A6" s="117">
        <v>1</v>
      </c>
      <c r="B6" s="118" t="s">
        <v>80</v>
      </c>
      <c r="C6" s="10" t="s">
        <v>81</v>
      </c>
      <c r="D6" s="119" t="s">
        <v>33</v>
      </c>
      <c r="E6" s="119"/>
      <c r="F6" s="119"/>
      <c r="G6" s="10" t="s">
        <v>82</v>
      </c>
      <c r="H6" s="119" t="s">
        <v>83</v>
      </c>
      <c r="I6" s="119" t="s">
        <v>84</v>
      </c>
      <c r="J6" s="119" t="s">
        <v>85</v>
      </c>
      <c r="K6" s="119" t="str">
        <f>IF(ISERROR(+#REF!+#REF!),"",+#REF!+#REF!)</f>
        <v/>
      </c>
      <c r="L6" s="119">
        <f>IF(ISERROR(VLOOKUP(J6,人事资料!D:AS,26,0)),"",VLOOKUP(J6,人事资料!D:AS,26,0))</f>
        <v>41150</v>
      </c>
      <c r="M6" s="204"/>
      <c r="N6" s="204"/>
      <c r="O6" s="186">
        <v>15</v>
      </c>
      <c r="P6" s="186">
        <v>20</v>
      </c>
      <c r="Q6" s="186">
        <v>28</v>
      </c>
      <c r="R6" s="186">
        <v>120000</v>
      </c>
      <c r="S6" s="186">
        <v>1</v>
      </c>
      <c r="T6" s="186">
        <v>0.1</v>
      </c>
      <c r="U6" s="186">
        <v>980</v>
      </c>
      <c r="V6" s="186"/>
      <c r="W6" s="186"/>
      <c r="X6" s="186"/>
      <c r="Y6" s="186"/>
      <c r="Z6" s="186"/>
      <c r="AA6" s="186"/>
      <c r="AB6" s="186"/>
      <c r="AC6" s="186"/>
      <c r="AD6" s="186"/>
      <c r="AE6" s="186"/>
      <c r="AF6" s="186"/>
      <c r="AG6" s="188">
        <f>SUM(U6:AF6)</f>
        <v>980</v>
      </c>
      <c r="AH6" s="188"/>
      <c r="AI6" s="153">
        <f>IF(I6="试用期",IF(T51&lt;2,2,T6),T6)</f>
        <v>0.1</v>
      </c>
      <c r="AJ6" s="133"/>
      <c r="AK6" s="153"/>
      <c r="AL6" s="153">
        <f t="shared" ref="AL6:AL12" si="0">SUM(AJ6:AK6)</f>
        <v>0</v>
      </c>
      <c r="AM6" s="195">
        <f>AG6*20%</f>
        <v>196</v>
      </c>
      <c r="AN6" s="195"/>
      <c r="AO6" s="195">
        <f>(AG12-AF12)*0.6%</f>
        <v>1627.74</v>
      </c>
      <c r="AP6" s="157"/>
      <c r="AQ6" s="157"/>
      <c r="AR6" s="133"/>
      <c r="AS6" s="133"/>
      <c r="AT6" s="195"/>
      <c r="AU6" s="133"/>
      <c r="AV6" s="133"/>
      <c r="AW6" s="188">
        <f>IF(G6="招生副校长",IF(AM6+AN6+SUMIFS(AP6:AV6,AP6:AV6,"&gt;0")&gt;15000,15000+AO6+SUMIFS(AP6:AV6,AP6:AV6,"&lt;0"),SUM(AM6:AV6)),SUM(AM6:AV6))</f>
        <v>1823.74</v>
      </c>
      <c r="AX6" s="188">
        <f t="shared" ref="AX6:AX11" si="1">IF(AW6&gt;AJ6,0,AJ6-AW6)</f>
        <v>0</v>
      </c>
      <c r="AY6" s="188">
        <f t="shared" ref="AY6:AY11" si="2">IF(AW6&gt;AJ6,AW6,AJ6)</f>
        <v>1823.74</v>
      </c>
      <c r="AZ6" s="184">
        <v>1600</v>
      </c>
      <c r="BA6" s="196">
        <v>325.37</v>
      </c>
      <c r="BB6" s="199">
        <f>IF(G6="外教",ROUND(MAX((AY6-AZ6-BA6-4800)*{0.03,0.1,0.2,0.25,0.3,0.35,0.45}-{0,105,555,1005,2755,5505,13505},0),2),ROUND(MAX((AY6-AZ6-BA6-3500)*{0.03,0.1,0.2,0.25,0.3,0.35,0.45}-{0,105,555,1005,2755,5505,13505},0),2))</f>
        <v>0</v>
      </c>
      <c r="BC6" s="199">
        <f t="shared" ref="BC6:BC11" si="3">AY6-AZ6-BA6-BB6</f>
        <v>-101.63</v>
      </c>
      <c r="BD6" s="208">
        <v>1895</v>
      </c>
      <c r="BE6" s="211"/>
      <c r="BF6" s="207"/>
    </row>
    <row r="7" spans="1:58" ht="16.5" customHeight="1">
      <c r="A7" s="117">
        <v>2</v>
      </c>
      <c r="B7" s="118" t="s">
        <v>80</v>
      </c>
      <c r="C7" s="118" t="s">
        <v>81</v>
      </c>
      <c r="D7" s="118" t="s">
        <v>33</v>
      </c>
      <c r="E7" s="183"/>
      <c r="F7" s="183"/>
      <c r="G7" s="118" t="s">
        <v>86</v>
      </c>
      <c r="H7" s="183" t="s">
        <v>83</v>
      </c>
      <c r="I7" s="183" t="s">
        <v>84</v>
      </c>
      <c r="J7" s="119" t="s">
        <v>87</v>
      </c>
      <c r="K7" s="119" t="str">
        <f>IF(ISERROR(+#REF!+#REF!),"",+#REF!+#REF!)</f>
        <v/>
      </c>
      <c r="L7" s="119">
        <f>IF(ISERROR(VLOOKUP(J7,人事资料!D:AS,26,0)),"",VLOOKUP(J7,人事资料!D:AS,26,0))</f>
        <v>41451</v>
      </c>
      <c r="M7" s="204">
        <v>31</v>
      </c>
      <c r="N7" s="204">
        <v>31</v>
      </c>
      <c r="O7" s="186"/>
      <c r="P7" s="186"/>
      <c r="Q7" s="186"/>
      <c r="R7" s="186">
        <v>120000</v>
      </c>
      <c r="S7" s="186">
        <v>16</v>
      </c>
      <c r="T7" s="186">
        <v>3.4</v>
      </c>
      <c r="U7" s="186">
        <v>21900</v>
      </c>
      <c r="V7" s="186"/>
      <c r="W7" s="186">
        <v>12380</v>
      </c>
      <c r="X7" s="186">
        <v>18460</v>
      </c>
      <c r="Y7" s="186"/>
      <c r="Z7" s="186"/>
      <c r="AA7" s="186">
        <v>4200</v>
      </c>
      <c r="AB7" s="186">
        <v>15890</v>
      </c>
      <c r="AC7" s="186"/>
      <c r="AD7" s="186"/>
      <c r="AE7" s="186"/>
      <c r="AF7" s="186"/>
      <c r="AG7" s="188">
        <f t="shared" ref="AG7:AG11" si="4">SUM(U7:AF7)</f>
        <v>72830</v>
      </c>
      <c r="AH7" s="188"/>
      <c r="AI7" s="153">
        <f>IF(I7="试用期",IF(T52&lt;2,2,T7),T7)</f>
        <v>3.4</v>
      </c>
      <c r="AJ7" s="133"/>
      <c r="AK7" s="153"/>
      <c r="AL7" s="153">
        <f t="shared" si="0"/>
        <v>0</v>
      </c>
      <c r="AM7" s="210">
        <f>U7*20%+V7*8%+X7*10%+AB7*5%+W7*12%+AA7*12%</f>
        <v>9010.1</v>
      </c>
      <c r="AN7" s="195"/>
      <c r="AO7" s="195"/>
      <c r="AP7" s="157"/>
      <c r="AQ7" s="157"/>
      <c r="AR7" s="133"/>
      <c r="AS7" s="133"/>
      <c r="AT7" s="195"/>
      <c r="AU7" s="133"/>
      <c r="AV7" s="157"/>
      <c r="AW7" s="188">
        <f t="shared" ref="AW7:AW11" si="5">SUM(AM7:AV7)</f>
        <v>9010.1</v>
      </c>
      <c r="AX7" s="188">
        <f t="shared" si="1"/>
        <v>0</v>
      </c>
      <c r="AY7" s="188">
        <f t="shared" si="2"/>
        <v>9010.1</v>
      </c>
      <c r="AZ7" s="184">
        <v>680</v>
      </c>
      <c r="BA7" s="196">
        <v>325.37</v>
      </c>
      <c r="BB7" s="199">
        <f>IF(G7="外教",ROUND(MAX((AY7-AZ7-BA7-4800)*{0.03,0.1,0.2,0.25,0.3,0.35,0.45}-{0,105,555,1005,2755,5505,13505},0),2),ROUND(MAX((AY7-AZ7-BA7-3500)*{0.03,0.1,0.2,0.25,0.3,0.35,0.45}-{0,105,555,1005,2755,5505,13505},0),2))</f>
        <v>345.95</v>
      </c>
      <c r="BC7" s="199">
        <f t="shared" si="3"/>
        <v>7658.7800000000007</v>
      </c>
      <c r="BD7" s="208">
        <v>1895</v>
      </c>
      <c r="BE7" s="211"/>
      <c r="BF7" s="207"/>
    </row>
    <row r="8" spans="1:58" ht="16.5" customHeight="1">
      <c r="A8" s="117">
        <v>4</v>
      </c>
      <c r="B8" s="118" t="s">
        <v>80</v>
      </c>
      <c r="C8" s="118" t="s">
        <v>81</v>
      </c>
      <c r="D8" s="118" t="s">
        <v>33</v>
      </c>
      <c r="E8" s="183"/>
      <c r="F8" s="183"/>
      <c r="G8" s="118" t="s">
        <v>89</v>
      </c>
      <c r="H8" s="118" t="s">
        <v>83</v>
      </c>
      <c r="I8" s="118" t="s">
        <v>84</v>
      </c>
      <c r="J8" s="119" t="s">
        <v>90</v>
      </c>
      <c r="K8" s="119" t="str">
        <f>IF(ISERROR(+#REF!+#REF!),"",+#REF!+#REF!)</f>
        <v/>
      </c>
      <c r="L8" s="119">
        <f>IF(ISERROR(VLOOKUP(J8,人事资料!D:AS,26,0)),"",VLOOKUP(J8,人事资料!D:AS,26,0))</f>
        <v>42716</v>
      </c>
      <c r="M8" s="204"/>
      <c r="N8" s="204"/>
      <c r="O8" s="186"/>
      <c r="P8" s="186"/>
      <c r="Q8" s="186"/>
      <c r="R8" s="186">
        <v>180000</v>
      </c>
      <c r="S8" s="186">
        <v>2</v>
      </c>
      <c r="T8" s="186">
        <v>2</v>
      </c>
      <c r="U8" s="186"/>
      <c r="V8" s="186"/>
      <c r="W8" s="186"/>
      <c r="X8" s="186"/>
      <c r="Y8" s="186"/>
      <c r="Z8" s="186"/>
      <c r="AA8" s="186">
        <v>39800</v>
      </c>
      <c r="AB8" s="186">
        <v>150020</v>
      </c>
      <c r="AC8" s="186"/>
      <c r="AD8" s="186"/>
      <c r="AE8" s="186"/>
      <c r="AF8" s="186"/>
      <c r="AG8" s="188">
        <f t="shared" si="4"/>
        <v>189820</v>
      </c>
      <c r="AH8" s="188"/>
      <c r="AI8" s="153">
        <f>IF(I8="试用期",IF(T54&lt;2,2,T8),T8)</f>
        <v>2</v>
      </c>
      <c r="AJ8" s="133"/>
      <c r="AK8" s="153"/>
      <c r="AL8" s="153">
        <f t="shared" si="0"/>
        <v>0</v>
      </c>
      <c r="AM8" s="195">
        <f>AA8*12%+(R8-AA8)*5%+(AG8-R8)*5%*0.6</f>
        <v>12080.6</v>
      </c>
      <c r="AN8" s="195"/>
      <c r="AO8" s="195"/>
      <c r="AP8" s="157"/>
      <c r="AQ8" s="133"/>
      <c r="AR8" s="133"/>
      <c r="AS8" s="133"/>
      <c r="AT8" s="195"/>
      <c r="AU8" s="133"/>
      <c r="AV8" s="133"/>
      <c r="AW8" s="188">
        <f t="shared" si="5"/>
        <v>12080.6</v>
      </c>
      <c r="AX8" s="188">
        <f t="shared" si="1"/>
        <v>0</v>
      </c>
      <c r="AY8" s="188">
        <f t="shared" si="2"/>
        <v>12080.6</v>
      </c>
      <c r="AZ8" s="184">
        <v>100</v>
      </c>
      <c r="BA8" s="196">
        <v>325.37</v>
      </c>
      <c r="BB8" s="199">
        <f>IF(G8="外教",ROUND(MAX((AY8-AZ8-BA8-4800)*{0.03,0.1,0.2,0.25,0.3,0.35,0.45}-{0,105,555,1005,2755,5505,13505},0),2),ROUND(MAX((AY8-AZ8-BA8-3500)*{0.03,0.1,0.2,0.25,0.3,0.35,0.45}-{0,105,555,1005,2755,5505,13505},0),2))</f>
        <v>1076.05</v>
      </c>
      <c r="BC8" s="199">
        <f t="shared" si="3"/>
        <v>10579.18</v>
      </c>
      <c r="BD8" s="208">
        <v>1895</v>
      </c>
      <c r="BE8" s="211"/>
      <c r="BF8" s="207"/>
    </row>
    <row r="9" spans="1:58" ht="16.5" customHeight="1">
      <c r="A9" s="117">
        <v>6</v>
      </c>
      <c r="B9" s="118" t="s">
        <v>80</v>
      </c>
      <c r="C9" s="118" t="s">
        <v>81</v>
      </c>
      <c r="D9" s="118" t="s">
        <v>91</v>
      </c>
      <c r="E9" s="118"/>
      <c r="F9" s="118"/>
      <c r="G9" s="118" t="s">
        <v>89</v>
      </c>
      <c r="H9" s="118" t="s">
        <v>83</v>
      </c>
      <c r="I9" s="118" t="s">
        <v>84</v>
      </c>
      <c r="J9" s="119" t="s">
        <v>92</v>
      </c>
      <c r="K9" s="119" t="str">
        <f>IF(ISERROR(+#REF!+#REF!),"",+#REF!+#REF!)</f>
        <v/>
      </c>
      <c r="L9" s="119">
        <f>IF(ISERROR(VLOOKUP(J9,人事资料!D:AS,26,0)),"",VLOOKUP(J9,人事资料!D:AS,26,0))</f>
        <v>41099</v>
      </c>
      <c r="M9" s="204"/>
      <c r="N9" s="204"/>
      <c r="O9" s="186"/>
      <c r="P9" s="186"/>
      <c r="Q9" s="186"/>
      <c r="R9" s="186">
        <v>120000</v>
      </c>
      <c r="S9" s="186">
        <v>3</v>
      </c>
      <c r="T9" s="186">
        <v>0.3</v>
      </c>
      <c r="U9" s="186">
        <v>5640</v>
      </c>
      <c r="V9" s="186"/>
      <c r="W9" s="186"/>
      <c r="X9" s="186"/>
      <c r="Y9" s="186"/>
      <c r="Z9" s="186"/>
      <c r="AA9" s="186"/>
      <c r="AB9" s="186"/>
      <c r="AC9" s="186"/>
      <c r="AD9" s="186"/>
      <c r="AE9" s="186"/>
      <c r="AF9" s="186"/>
      <c r="AG9" s="188">
        <f t="shared" si="4"/>
        <v>5640</v>
      </c>
      <c r="AH9" s="186"/>
      <c r="AI9" s="153">
        <f>IF(I9="试用期",IF(T56&lt;2,2,T9),T9)</f>
        <v>0.3</v>
      </c>
      <c r="AJ9" s="133"/>
      <c r="AK9" s="153"/>
      <c r="AL9" s="153">
        <f t="shared" si="0"/>
        <v>0</v>
      </c>
      <c r="AM9" s="195">
        <f>U9*20%</f>
        <v>1128</v>
      </c>
      <c r="AN9" s="195"/>
      <c r="AO9" s="195"/>
      <c r="AP9" s="133"/>
      <c r="AQ9" s="133"/>
      <c r="AR9" s="133"/>
      <c r="AS9" s="133"/>
      <c r="AT9" s="195"/>
      <c r="AU9" s="133"/>
      <c r="AV9" s="133"/>
      <c r="AW9" s="188">
        <f t="shared" si="5"/>
        <v>1128</v>
      </c>
      <c r="AX9" s="188">
        <f t="shared" si="1"/>
        <v>0</v>
      </c>
      <c r="AY9" s="188">
        <f t="shared" si="2"/>
        <v>1128</v>
      </c>
      <c r="AZ9" s="186"/>
      <c r="BA9" s="197"/>
      <c r="BB9" s="199">
        <f>IF(G9="外教",ROUND(MAX((AY9-AZ9-BA9-4800)*{0.03,0.1,0.2,0.25,0.3,0.35,0.45}-{0,105,555,1005,2755,5505,13505},0),2),ROUND(MAX((AY9-AZ9-BA9-3500)*{0.03,0.1,0.2,0.25,0.3,0.35,0.45}-{0,105,555,1005,2755,5505,13505},0),2))</f>
        <v>0</v>
      </c>
      <c r="BC9" s="199">
        <f t="shared" si="3"/>
        <v>1128</v>
      </c>
      <c r="BD9" s="208">
        <v>1895</v>
      </c>
      <c r="BE9" s="211"/>
      <c r="BF9" s="207"/>
    </row>
    <row r="10" spans="1:58" ht="16.5" customHeight="1">
      <c r="A10" s="117">
        <v>8</v>
      </c>
      <c r="B10" s="118" t="s">
        <v>80</v>
      </c>
      <c r="C10" s="118" t="s">
        <v>81</v>
      </c>
      <c r="D10" s="118" t="s">
        <v>93</v>
      </c>
      <c r="E10" s="184"/>
      <c r="F10" s="118"/>
      <c r="G10" s="185" t="s">
        <v>94</v>
      </c>
      <c r="H10" s="185" t="s">
        <v>83</v>
      </c>
      <c r="I10" s="185" t="s">
        <v>84</v>
      </c>
      <c r="J10" s="119" t="s">
        <v>95</v>
      </c>
      <c r="K10" s="119"/>
      <c r="L10" s="119">
        <f>IF(ISERROR(VLOOKUP(J10,人事资料!D:AS,26,0)),"",VLOOKUP(J10,人事资料!D:AS,26,0))</f>
        <v>42153</v>
      </c>
      <c r="M10" s="204"/>
      <c r="N10" s="204"/>
      <c r="O10" s="186"/>
      <c r="P10" s="186"/>
      <c r="Q10" s="186"/>
      <c r="R10" s="186"/>
      <c r="S10" s="184"/>
      <c r="T10" s="184"/>
      <c r="U10" s="186"/>
      <c r="V10" s="186"/>
      <c r="W10" s="186"/>
      <c r="X10" s="186"/>
      <c r="Y10" s="186"/>
      <c r="Z10" s="186"/>
      <c r="AA10" s="186"/>
      <c r="AB10" s="186"/>
      <c r="AC10" s="186"/>
      <c r="AD10" s="186"/>
      <c r="AE10" s="186"/>
      <c r="AF10" s="186">
        <v>1880</v>
      </c>
      <c r="AG10" s="188">
        <f t="shared" si="4"/>
        <v>1880</v>
      </c>
      <c r="AH10" s="190"/>
      <c r="AI10" s="153">
        <f>IF(I10="试用期",IF(T53&lt;2,2,T10),T10)</f>
        <v>0</v>
      </c>
      <c r="AJ10" s="133"/>
      <c r="AK10" s="155"/>
      <c r="AL10" s="153">
        <f t="shared" si="0"/>
        <v>0</v>
      </c>
      <c r="AM10" s="210">
        <f>AF10*3%</f>
        <v>56.4</v>
      </c>
      <c r="AN10" s="195"/>
      <c r="AO10" s="195"/>
      <c r="AP10" s="133"/>
      <c r="AQ10" s="133"/>
      <c r="AR10" s="133"/>
      <c r="AS10" s="133"/>
      <c r="AT10" s="195"/>
      <c r="AU10" s="133"/>
      <c r="AV10" s="133"/>
      <c r="AW10" s="188">
        <f t="shared" si="5"/>
        <v>56.4</v>
      </c>
      <c r="AX10" s="188">
        <f t="shared" si="1"/>
        <v>0</v>
      </c>
      <c r="AY10" s="188">
        <f t="shared" si="2"/>
        <v>56.4</v>
      </c>
      <c r="AZ10" s="186"/>
      <c r="BA10" s="198"/>
      <c r="BB10" s="199">
        <f>IF(G10="外教",ROUND(MAX((AY10-AZ10-BA10-4800)*{0.03,0.1,0.2,0.25,0.3,0.35,0.45}-{0,105,555,1005,2755,5505,13505},0),2),ROUND(MAX((AY10-AZ10-BA10-3500)*{0.03,0.1,0.2,0.25,0.3,0.35,0.45}-{0,105,555,1005,2755,5505,13505},0),2))</f>
        <v>0</v>
      </c>
      <c r="BC10" s="199">
        <f t="shared" si="3"/>
        <v>56.4</v>
      </c>
      <c r="BD10" s="209"/>
      <c r="BE10" s="211"/>
      <c r="BF10" s="207"/>
    </row>
    <row r="11" spans="1:58" ht="16.5" customHeight="1">
      <c r="A11" s="117">
        <v>9</v>
      </c>
      <c r="B11" s="118" t="s">
        <v>80</v>
      </c>
      <c r="C11" s="118" t="s">
        <v>81</v>
      </c>
      <c r="D11" s="118" t="s">
        <v>93</v>
      </c>
      <c r="E11" s="184"/>
      <c r="F11" s="118"/>
      <c r="G11" s="185" t="s">
        <v>94</v>
      </c>
      <c r="H11" s="185" t="s">
        <v>83</v>
      </c>
      <c r="I11" s="185" t="s">
        <v>84</v>
      </c>
      <c r="J11" s="119" t="s">
        <v>96</v>
      </c>
      <c r="K11" s="119" t="str">
        <f>IF(ISERROR(+#REF!+#REF!),"",+#REF!+#REF!)</f>
        <v/>
      </c>
      <c r="L11" s="119">
        <f>IF(ISERROR(VLOOKUP(J11,人事资料!D:AS,26,0)),"",VLOOKUP(J11,人事资料!D:AS,26,0))</f>
        <v>42153</v>
      </c>
      <c r="M11" s="205"/>
      <c r="N11" s="204"/>
      <c r="O11" s="186"/>
      <c r="P11" s="186"/>
      <c r="Q11" s="186"/>
      <c r="R11" s="186"/>
      <c r="S11" s="184"/>
      <c r="T11" s="187"/>
      <c r="U11" s="186"/>
      <c r="V11" s="186"/>
      <c r="W11" s="186"/>
      <c r="X11" s="186"/>
      <c r="Y11" s="186"/>
      <c r="Z11" s="186"/>
      <c r="AA11" s="186"/>
      <c r="AB11" s="186"/>
      <c r="AC11" s="186"/>
      <c r="AD11" s="186"/>
      <c r="AE11" s="186">
        <v>2020</v>
      </c>
      <c r="AF11" s="186"/>
      <c r="AG11" s="188">
        <f t="shared" si="4"/>
        <v>2020</v>
      </c>
      <c r="AH11" s="190"/>
      <c r="AI11" s="153">
        <f>IF(I11="试用期",IF(T54&lt;2,2,T11),T11)</f>
        <v>0</v>
      </c>
      <c r="AJ11" s="133"/>
      <c r="AK11" s="155"/>
      <c r="AL11" s="153">
        <f t="shared" si="0"/>
        <v>0</v>
      </c>
      <c r="AM11" s="210">
        <f>AE11*3%</f>
        <v>60.599999999999994</v>
      </c>
      <c r="AN11" s="195"/>
      <c r="AO11" s="195"/>
      <c r="AP11" s="133"/>
      <c r="AQ11" s="133"/>
      <c r="AR11" s="133"/>
      <c r="AS11" s="133"/>
      <c r="AT11" s="195"/>
      <c r="AU11" s="133"/>
      <c r="AV11" s="133"/>
      <c r="AW11" s="188">
        <f t="shared" si="5"/>
        <v>60.599999999999994</v>
      </c>
      <c r="AX11" s="188">
        <f t="shared" si="1"/>
        <v>0</v>
      </c>
      <c r="AY11" s="188">
        <f t="shared" si="2"/>
        <v>60.599999999999994</v>
      </c>
      <c r="AZ11" s="186"/>
      <c r="BA11" s="198"/>
      <c r="BB11" s="199">
        <f>IF(G11="外教",ROUND(MAX((AY11-AZ11-BA11-4800)*{0.03,0.1,0.2,0.25,0.3,0.35,0.45}-{0,105,555,1005,2755,5505,13505},0),2),ROUND(MAX((AY11-AZ11-BA11-3500)*{0.03,0.1,0.2,0.25,0.3,0.35,0.45}-{0,105,555,1005,2755,5505,13505},0),2))</f>
        <v>0</v>
      </c>
      <c r="BC11" s="199">
        <f t="shared" si="3"/>
        <v>60.599999999999994</v>
      </c>
      <c r="BD11" s="209"/>
      <c r="BE11" s="211"/>
      <c r="BF11" s="207"/>
    </row>
    <row r="12" spans="1:58" ht="16.5" customHeight="1">
      <c r="A12" s="117"/>
      <c r="B12" s="120"/>
      <c r="C12" s="120"/>
      <c r="D12" s="120"/>
      <c r="E12" s="120"/>
      <c r="F12" s="120"/>
      <c r="G12" s="120"/>
      <c r="H12" s="120"/>
      <c r="I12" s="120"/>
      <c r="J12" s="120"/>
      <c r="K12" s="120"/>
      <c r="L12" s="136"/>
      <c r="M12" s="120"/>
      <c r="N12" s="120"/>
      <c r="O12" s="120"/>
      <c r="P12" s="120"/>
      <c r="Q12" s="120"/>
      <c r="R12" s="120"/>
      <c r="S12" s="173">
        <f t="shared" ref="S12:AF12" si="6">SUM(S6:S11)</f>
        <v>22</v>
      </c>
      <c r="T12" s="142">
        <f t="shared" si="6"/>
        <v>5.8</v>
      </c>
      <c r="U12" s="143">
        <f t="shared" si="6"/>
        <v>28520</v>
      </c>
      <c r="V12" s="143">
        <f t="shared" si="6"/>
        <v>0</v>
      </c>
      <c r="W12" s="143">
        <f t="shared" si="6"/>
        <v>12380</v>
      </c>
      <c r="X12" s="143">
        <f t="shared" si="6"/>
        <v>18460</v>
      </c>
      <c r="Y12" s="143">
        <f t="shared" si="6"/>
        <v>0</v>
      </c>
      <c r="Z12" s="143">
        <f t="shared" si="6"/>
        <v>0</v>
      </c>
      <c r="AA12" s="143">
        <f t="shared" si="6"/>
        <v>44000</v>
      </c>
      <c r="AB12" s="143">
        <f t="shared" si="6"/>
        <v>165910</v>
      </c>
      <c r="AC12" s="143">
        <f t="shared" si="6"/>
        <v>0</v>
      </c>
      <c r="AD12" s="143">
        <f t="shared" si="6"/>
        <v>0</v>
      </c>
      <c r="AE12" s="143">
        <f t="shared" si="6"/>
        <v>2020</v>
      </c>
      <c r="AF12" s="143">
        <f t="shared" si="6"/>
        <v>1880</v>
      </c>
      <c r="AG12" s="143">
        <f>SUM(U12:AF12)</f>
        <v>273170</v>
      </c>
      <c r="AH12" s="12">
        <f>SUM(AH6:AH11)</f>
        <v>0</v>
      </c>
      <c r="AI12" s="142">
        <f>SUM(AI6:AI11)</f>
        <v>5.8</v>
      </c>
      <c r="AJ12" s="12">
        <f>SUM(AJ6:AJ11)</f>
        <v>0</v>
      </c>
      <c r="AK12" s="156">
        <f>SUM(AK6:AK11)</f>
        <v>0</v>
      </c>
      <c r="AL12" s="12">
        <f t="shared" si="0"/>
        <v>0</v>
      </c>
      <c r="AM12" s="154">
        <f>SUM(AM6:AM11)</f>
        <v>22531.7</v>
      </c>
      <c r="AN12" s="154" t="e">
        <f>IF(OR(G12="招生副校长",G12="招生主任"),IF(T12&lt;4,#REF!*6%,IF(T12&lt;7,#REF!*7.5%,IF(T12&lt;10,#REF!*8.5%,#REF!*9%))),IF(T12&lt;4,#REF!*5%,IF(T12&lt;7,#REF!*6.5%,IF(T12&lt;10,#REF!*7.5%,#REF!*8%))))+IF(OR(G12="招生副校长",G12="招生主任"),IF(T12&lt;4,#REF!*7%,IF(T12&lt;7,#REF!*8.5%,IF(T12&lt;10,#REF!*9.5%,#REF!*10%))),IF(T12&lt;4,#REF!*6%,IF(T12&lt;7,#REF!*7.5%,IF(T12&lt;10,#REF!*8.5%,#REF!*9%))))+#REF!*3%+#REF!*4%+#REF!*5%+AB12*4%</f>
        <v>#REF!</v>
      </c>
      <c r="AO12" s="142">
        <f t="shared" ref="AO12:BD12" si="7">SUM(AO6:AO11)</f>
        <v>1627.74</v>
      </c>
      <c r="AP12" s="142">
        <f t="shared" si="7"/>
        <v>0</v>
      </c>
      <c r="AQ12" s="142">
        <f t="shared" si="7"/>
        <v>0</v>
      </c>
      <c r="AR12" s="143">
        <f t="shared" si="7"/>
        <v>0</v>
      </c>
      <c r="AS12" s="143">
        <f t="shared" si="7"/>
        <v>0</v>
      </c>
      <c r="AT12" s="143">
        <f t="shared" si="7"/>
        <v>0</v>
      </c>
      <c r="AU12" s="143">
        <f t="shared" si="7"/>
        <v>0</v>
      </c>
      <c r="AV12" s="143">
        <f t="shared" si="7"/>
        <v>0</v>
      </c>
      <c r="AW12" s="143">
        <f t="shared" si="7"/>
        <v>24159.440000000002</v>
      </c>
      <c r="AX12" s="143">
        <f t="shared" si="7"/>
        <v>0</v>
      </c>
      <c r="AY12" s="143">
        <f t="shared" si="7"/>
        <v>24159.440000000002</v>
      </c>
      <c r="AZ12" s="142">
        <f t="shared" si="7"/>
        <v>2380</v>
      </c>
      <c r="BA12" s="142">
        <f t="shared" si="7"/>
        <v>976.11</v>
      </c>
      <c r="BB12" s="142">
        <f t="shared" si="7"/>
        <v>1422</v>
      </c>
      <c r="BC12" s="143">
        <f t="shared" si="7"/>
        <v>19381.330000000002</v>
      </c>
      <c r="BD12" s="206">
        <f t="shared" si="7"/>
        <v>7580</v>
      </c>
      <c r="BE12" s="207"/>
      <c r="BF12" s="207"/>
    </row>
    <row r="13" spans="1:58" s="145" customFormat="1">
      <c r="G13" s="121" t="s">
        <v>97</v>
      </c>
      <c r="H13" s="121"/>
      <c r="I13" s="121"/>
      <c r="J13" s="121"/>
      <c r="L13" s="137" t="s">
        <v>98</v>
      </c>
      <c r="M13" s="144"/>
      <c r="N13" s="144"/>
      <c r="O13" s="144"/>
      <c r="P13" s="144"/>
      <c r="Q13" s="144"/>
      <c r="R13" s="144"/>
      <c r="S13" s="144" t="s">
        <v>99</v>
      </c>
      <c r="T13" s="144"/>
      <c r="U13" s="144"/>
    </row>
    <row r="14" spans="1:58" s="145" customFormat="1">
      <c r="A14" s="144"/>
      <c r="F14" s="144"/>
      <c r="G14" s="122"/>
      <c r="H14" s="122"/>
      <c r="I14" s="122"/>
      <c r="J14" s="144"/>
      <c r="K14" s="144"/>
      <c r="L14" s="138"/>
      <c r="M14" s="139"/>
      <c r="N14" s="139"/>
      <c r="O14" s="139"/>
      <c r="P14" s="139"/>
      <c r="Q14" s="139"/>
      <c r="R14" s="139"/>
      <c r="AJ14" s="144"/>
      <c r="AK14" s="144"/>
      <c r="AL14" s="144"/>
      <c r="AM14" s="144"/>
      <c r="AN14" s="144"/>
      <c r="AO14" s="144"/>
      <c r="AP14" s="144"/>
      <c r="AQ14" s="144"/>
      <c r="AR14" s="144"/>
      <c r="AS14" s="144"/>
      <c r="AT14" s="144"/>
      <c r="AU14" s="144"/>
      <c r="AV14" s="144"/>
      <c r="AW14" s="144"/>
      <c r="AX14" s="144"/>
      <c r="AY14" s="144"/>
      <c r="BA14" s="201"/>
      <c r="BB14" s="201"/>
      <c r="BD14" s="144"/>
    </row>
    <row r="15" spans="1:58" s="145" customFormat="1">
      <c r="A15" s="144"/>
      <c r="F15" s="144"/>
      <c r="G15" s="122"/>
      <c r="H15" s="122"/>
      <c r="I15" s="122"/>
      <c r="J15" s="144"/>
      <c r="K15" s="144"/>
      <c r="L15" s="138"/>
      <c r="M15" s="139"/>
      <c r="N15" s="139"/>
      <c r="O15" s="139"/>
      <c r="P15" s="139"/>
      <c r="Q15" s="139"/>
      <c r="R15" s="139"/>
      <c r="AJ15" s="144"/>
      <c r="AK15" s="144"/>
      <c r="AL15" s="144"/>
      <c r="AM15" s="144"/>
      <c r="AN15" s="144"/>
      <c r="AO15" s="144"/>
      <c r="AP15" s="144"/>
      <c r="AQ15" s="144"/>
      <c r="AR15" s="144"/>
      <c r="AS15" s="144"/>
      <c r="AT15" s="144"/>
      <c r="AU15" s="144"/>
      <c r="AV15" s="144"/>
      <c r="AW15" s="144"/>
      <c r="AX15" s="144"/>
      <c r="AY15" s="144"/>
      <c r="BA15" s="201"/>
      <c r="BB15" s="201"/>
      <c r="BD15" s="144"/>
    </row>
    <row r="16" spans="1:58" s="145" customFormat="1">
      <c r="A16" s="144"/>
      <c r="C16" s="145" t="s">
        <v>1594</v>
      </c>
      <c r="F16" s="144"/>
      <c r="G16" s="122"/>
      <c r="H16" s="122"/>
      <c r="I16" s="122"/>
      <c r="J16" s="144"/>
      <c r="K16" s="144"/>
      <c r="L16" s="138"/>
      <c r="M16" s="139"/>
      <c r="N16" s="139"/>
      <c r="O16" s="139"/>
      <c r="P16" s="139"/>
      <c r="Q16" s="139"/>
      <c r="R16" s="139"/>
      <c r="AJ16" s="144"/>
      <c r="AK16" s="144"/>
      <c r="AL16" s="144"/>
      <c r="AM16" s="144"/>
      <c r="AN16" s="144"/>
      <c r="AO16" s="144"/>
      <c r="AP16" s="144"/>
      <c r="AQ16" s="144"/>
      <c r="AR16" s="144"/>
      <c r="AS16" s="144"/>
      <c r="AT16" s="144"/>
      <c r="AU16" s="144"/>
      <c r="AV16" s="144"/>
      <c r="AW16" s="144"/>
      <c r="AX16" s="144"/>
      <c r="AY16" s="144"/>
      <c r="BA16" s="201"/>
      <c r="BB16" s="201"/>
      <c r="BD16" s="144"/>
    </row>
    <row r="17" spans="1:56" s="145" customFormat="1">
      <c r="A17" s="144"/>
      <c r="F17" s="144"/>
      <c r="G17" s="122"/>
      <c r="H17" s="122"/>
      <c r="I17" s="122"/>
      <c r="J17" s="144"/>
      <c r="K17" s="144"/>
      <c r="L17" s="138"/>
      <c r="M17" s="139"/>
      <c r="N17" s="139"/>
      <c r="O17" s="139"/>
      <c r="P17" s="139"/>
      <c r="Q17" s="139"/>
      <c r="R17" s="139"/>
      <c r="AJ17" s="144"/>
      <c r="AK17" s="144"/>
      <c r="AL17" s="144"/>
      <c r="AM17" s="144"/>
      <c r="AN17" s="144"/>
      <c r="AO17" s="144"/>
      <c r="AP17" s="144"/>
      <c r="AQ17" s="144"/>
      <c r="AR17" s="144"/>
      <c r="AS17" s="144"/>
      <c r="AT17" s="144"/>
      <c r="AU17" s="144"/>
      <c r="AV17" s="144"/>
      <c r="AW17" s="144"/>
      <c r="AX17" s="144"/>
      <c r="AY17" s="144"/>
      <c r="BA17" s="201"/>
      <c r="BB17" s="201"/>
      <c r="BD17" s="144"/>
    </row>
    <row r="18" spans="1:56" s="145" customFormat="1">
      <c r="A18" s="144"/>
      <c r="F18" s="144"/>
      <c r="G18" s="122"/>
      <c r="H18" s="122"/>
      <c r="I18" s="122"/>
      <c r="J18" s="144"/>
      <c r="K18" s="144"/>
      <c r="L18" s="138"/>
      <c r="M18" s="139"/>
      <c r="N18" s="139"/>
      <c r="O18" s="139"/>
      <c r="P18" s="139"/>
      <c r="Q18" s="139"/>
      <c r="R18" s="139"/>
      <c r="AJ18" s="144"/>
      <c r="AK18" s="144"/>
      <c r="AL18" s="144"/>
      <c r="AM18" s="144"/>
      <c r="AN18" s="144"/>
      <c r="AO18" s="144"/>
      <c r="AP18" s="144"/>
      <c r="AQ18" s="144"/>
      <c r="AR18" s="144"/>
      <c r="AS18" s="144"/>
      <c r="AT18" s="144"/>
      <c r="AU18" s="144"/>
      <c r="AV18" s="144"/>
      <c r="AW18" s="144"/>
      <c r="AX18" s="144"/>
      <c r="AY18" s="144"/>
      <c r="BA18" s="201"/>
      <c r="BB18" s="201"/>
      <c r="BD18" s="144"/>
    </row>
    <row r="19" spans="1:56" s="145" customFormat="1">
      <c r="A19" s="144"/>
      <c r="F19" s="144"/>
      <c r="G19" s="122"/>
      <c r="H19" s="122"/>
      <c r="I19" s="122"/>
      <c r="J19" s="144"/>
      <c r="K19" s="144"/>
      <c r="L19" s="138"/>
      <c r="M19" s="139"/>
      <c r="N19" s="139"/>
      <c r="O19" s="139"/>
      <c r="P19" s="139"/>
      <c r="Q19" s="139"/>
      <c r="R19" s="139"/>
      <c r="AJ19" s="144"/>
      <c r="AK19" s="144"/>
      <c r="AL19" s="144"/>
      <c r="AM19" s="144"/>
      <c r="AN19" s="144"/>
      <c r="AO19" s="144"/>
      <c r="AP19" s="144"/>
      <c r="AQ19" s="144"/>
      <c r="AR19" s="144"/>
      <c r="AS19" s="144"/>
      <c r="AT19" s="144"/>
      <c r="AU19" s="144"/>
      <c r="AV19" s="144"/>
      <c r="AW19" s="144"/>
      <c r="AX19" s="144"/>
      <c r="AY19" s="144"/>
      <c r="BA19" s="201"/>
      <c r="BB19" s="201"/>
      <c r="BD19" s="144"/>
    </row>
    <row r="20" spans="1:56" s="145" customFormat="1">
      <c r="A20" s="144"/>
      <c r="F20" s="144"/>
      <c r="G20" s="122"/>
      <c r="H20" s="122"/>
      <c r="I20" s="122"/>
      <c r="J20" s="144"/>
      <c r="K20" s="144"/>
      <c r="L20" s="138"/>
      <c r="M20" s="139"/>
      <c r="N20" s="139"/>
      <c r="O20" s="139"/>
      <c r="P20" s="139"/>
      <c r="Q20" s="139"/>
      <c r="R20" s="139"/>
      <c r="AJ20" s="144"/>
      <c r="AK20" s="144"/>
      <c r="AL20" s="144"/>
      <c r="AM20" s="144"/>
      <c r="AN20" s="144"/>
      <c r="AO20" s="144"/>
      <c r="AP20" s="144"/>
      <c r="AQ20" s="144"/>
      <c r="AR20" s="144"/>
      <c r="AS20" s="144"/>
      <c r="AT20" s="144"/>
      <c r="AU20" s="144"/>
      <c r="AV20" s="144"/>
      <c r="AW20" s="144"/>
      <c r="AX20" s="144"/>
      <c r="AY20" s="144"/>
      <c r="BA20" s="201"/>
      <c r="BB20" s="201"/>
      <c r="BD20" s="144"/>
    </row>
    <row r="21" spans="1:56" s="145" customFormat="1">
      <c r="A21" s="144"/>
      <c r="F21" s="144"/>
      <c r="G21" s="122"/>
      <c r="H21" s="122"/>
      <c r="I21" s="122"/>
      <c r="J21" s="144"/>
      <c r="K21" s="144"/>
      <c r="L21" s="138"/>
      <c r="M21" s="139"/>
      <c r="N21" s="139"/>
      <c r="O21" s="139"/>
      <c r="P21" s="139"/>
      <c r="Q21" s="139"/>
      <c r="R21" s="139"/>
      <c r="AJ21" s="144"/>
      <c r="AK21" s="144"/>
      <c r="AL21" s="144"/>
      <c r="AM21" s="144"/>
      <c r="AN21" s="144"/>
      <c r="AO21" s="144"/>
      <c r="AP21" s="144"/>
      <c r="AQ21" s="144"/>
      <c r="AR21" s="144"/>
      <c r="AS21" s="144"/>
      <c r="AT21" s="144"/>
      <c r="AU21" s="144"/>
      <c r="AV21" s="144"/>
      <c r="AW21" s="144"/>
      <c r="AX21" s="144"/>
      <c r="AY21" s="144"/>
      <c r="BA21" s="201"/>
      <c r="BB21" s="201"/>
      <c r="BD21" s="144"/>
    </row>
    <row r="22" spans="1:56" s="145" customFormat="1">
      <c r="A22" s="144"/>
      <c r="F22" s="144"/>
      <c r="G22" s="122"/>
      <c r="H22" s="122"/>
      <c r="I22" s="122"/>
      <c r="J22" s="144"/>
      <c r="K22" s="144"/>
      <c r="L22" s="138"/>
      <c r="M22" s="139"/>
      <c r="N22" s="139"/>
      <c r="O22" s="139"/>
      <c r="P22" s="139"/>
      <c r="Q22" s="139"/>
      <c r="R22" s="139"/>
      <c r="AJ22" s="144"/>
      <c r="AK22" s="144"/>
      <c r="AL22" s="144"/>
      <c r="AM22" s="144"/>
      <c r="AN22" s="144"/>
      <c r="AO22" s="144"/>
      <c r="AP22" s="144"/>
      <c r="AQ22" s="144"/>
      <c r="AR22" s="144"/>
      <c r="AS22" s="144"/>
      <c r="AT22" s="144"/>
      <c r="AU22" s="144"/>
      <c r="AV22" s="144"/>
      <c r="AW22" s="144"/>
      <c r="AX22" s="144"/>
      <c r="AY22" s="144"/>
      <c r="BA22" s="201"/>
      <c r="BB22" s="201"/>
      <c r="BD22" s="144"/>
    </row>
    <row r="23" spans="1:56" s="145" customFormat="1">
      <c r="A23" s="144"/>
      <c r="F23" s="144"/>
      <c r="G23" s="122"/>
      <c r="H23" s="122"/>
      <c r="I23" s="122"/>
      <c r="J23" s="144"/>
      <c r="K23" s="144"/>
      <c r="L23" s="138"/>
      <c r="M23" s="139"/>
      <c r="N23" s="139"/>
      <c r="O23" s="139"/>
      <c r="P23" s="139"/>
      <c r="Q23" s="139"/>
      <c r="R23" s="139"/>
      <c r="AJ23" s="144"/>
      <c r="AK23" s="144"/>
      <c r="AL23" s="144"/>
      <c r="AM23" s="144"/>
      <c r="AN23" s="144"/>
      <c r="AO23" s="144"/>
      <c r="AP23" s="144"/>
      <c r="AQ23" s="144"/>
      <c r="AR23" s="144"/>
      <c r="AS23" s="144"/>
      <c r="AT23" s="144"/>
      <c r="AU23" s="144"/>
      <c r="AV23" s="144"/>
      <c r="AW23" s="144"/>
      <c r="AX23" s="144"/>
      <c r="AY23" s="144"/>
      <c r="BA23" s="201"/>
      <c r="BB23" s="201"/>
      <c r="BD23" s="144"/>
    </row>
    <row r="24" spans="1:56" s="145" customFormat="1">
      <c r="A24" s="144"/>
      <c r="F24" s="144"/>
      <c r="G24" s="122"/>
      <c r="H24" s="122"/>
      <c r="I24" s="122"/>
      <c r="J24" s="144"/>
      <c r="K24" s="144"/>
      <c r="L24" s="138"/>
      <c r="M24" s="139"/>
      <c r="N24" s="139"/>
      <c r="O24" s="139"/>
      <c r="P24" s="139"/>
      <c r="Q24" s="139"/>
      <c r="R24" s="139"/>
      <c r="AJ24" s="144"/>
      <c r="AK24" s="144"/>
      <c r="AL24" s="144"/>
      <c r="AM24" s="144"/>
      <c r="AN24" s="144"/>
      <c r="AO24" s="144"/>
      <c r="AP24" s="144"/>
      <c r="AQ24" s="144"/>
      <c r="AR24" s="144"/>
      <c r="AS24" s="144"/>
      <c r="AT24" s="144"/>
      <c r="AU24" s="144"/>
      <c r="AV24" s="144"/>
      <c r="AW24" s="144"/>
      <c r="AX24" s="144"/>
      <c r="AY24" s="144"/>
      <c r="BA24" s="201"/>
      <c r="BB24" s="201"/>
      <c r="BD24" s="144"/>
    </row>
    <row r="25" spans="1:56" s="145" customFormat="1">
      <c r="A25" s="144"/>
      <c r="F25" s="144"/>
      <c r="G25" s="122"/>
      <c r="H25" s="122"/>
      <c r="I25" s="122"/>
      <c r="J25" s="144"/>
      <c r="K25" s="144"/>
      <c r="L25" s="138"/>
      <c r="M25" s="139"/>
      <c r="N25" s="139"/>
      <c r="O25" s="139"/>
      <c r="P25" s="139"/>
      <c r="Q25" s="139"/>
      <c r="R25" s="139"/>
      <c r="AJ25" s="144"/>
      <c r="AK25" s="144"/>
      <c r="AL25" s="144"/>
      <c r="AM25" s="144"/>
      <c r="AN25" s="144"/>
      <c r="AO25" s="144"/>
      <c r="AP25" s="144"/>
      <c r="AQ25" s="144"/>
      <c r="AR25" s="144"/>
      <c r="AS25" s="144"/>
      <c r="AT25" s="144"/>
      <c r="AU25" s="144"/>
      <c r="AV25" s="144"/>
      <c r="AW25" s="144"/>
      <c r="AX25" s="144"/>
      <c r="AY25" s="144"/>
      <c r="BA25" s="201"/>
      <c r="BB25" s="201"/>
      <c r="BD25" s="144"/>
    </row>
    <row r="26" spans="1:56" s="145" customFormat="1">
      <c r="A26" s="144"/>
      <c r="F26" s="144"/>
      <c r="G26" s="122"/>
      <c r="H26" s="122"/>
      <c r="I26" s="122"/>
      <c r="J26" s="144"/>
      <c r="K26" s="144"/>
      <c r="L26" s="138"/>
      <c r="M26" s="139"/>
      <c r="N26" s="139"/>
      <c r="O26" s="139"/>
      <c r="P26" s="139"/>
      <c r="Q26" s="139"/>
      <c r="R26" s="139"/>
      <c r="AJ26" s="144"/>
      <c r="AK26" s="144"/>
      <c r="AL26" s="144"/>
      <c r="AM26" s="144"/>
      <c r="AN26" s="144"/>
      <c r="AO26" s="144"/>
      <c r="AP26" s="144"/>
      <c r="AQ26" s="144"/>
      <c r="AR26" s="144"/>
      <c r="AS26" s="144"/>
      <c r="AT26" s="144"/>
      <c r="AU26" s="144"/>
      <c r="AV26" s="144"/>
      <c r="AW26" s="144"/>
      <c r="AX26" s="144"/>
      <c r="AY26" s="144"/>
      <c r="BA26" s="201"/>
      <c r="BB26" s="201"/>
      <c r="BD26" s="144"/>
    </row>
    <row r="27" spans="1:56" s="145" customFormat="1">
      <c r="A27" s="144"/>
      <c r="F27" s="144"/>
      <c r="G27" s="122"/>
      <c r="H27" s="122"/>
      <c r="I27" s="122"/>
      <c r="J27" s="144"/>
      <c r="K27" s="144"/>
      <c r="L27" s="138"/>
      <c r="M27" s="139"/>
      <c r="N27" s="139"/>
      <c r="O27" s="139"/>
      <c r="P27" s="139"/>
      <c r="Q27" s="139"/>
      <c r="R27" s="139"/>
      <c r="AJ27" s="144"/>
      <c r="AK27" s="144"/>
      <c r="AL27" s="144"/>
      <c r="AM27" s="144"/>
      <c r="AN27" s="144"/>
      <c r="AO27" s="144"/>
      <c r="AP27" s="144"/>
      <c r="AQ27" s="144"/>
      <c r="AR27" s="144"/>
      <c r="AS27" s="144"/>
      <c r="AT27" s="144"/>
      <c r="AU27" s="144"/>
      <c r="AV27" s="144"/>
      <c r="AW27" s="144"/>
      <c r="AX27" s="144"/>
      <c r="AY27" s="144"/>
      <c r="BA27" s="201"/>
      <c r="BB27" s="201"/>
      <c r="BD27" s="144"/>
    </row>
    <row r="28" spans="1:56" s="145" customFormat="1">
      <c r="A28" s="144"/>
      <c r="F28" s="144"/>
      <c r="G28" s="122"/>
      <c r="H28" s="122"/>
      <c r="I28" s="122"/>
      <c r="J28" s="144"/>
      <c r="K28" s="144"/>
      <c r="L28" s="138"/>
      <c r="M28" s="139"/>
      <c r="N28" s="139"/>
      <c r="O28" s="139"/>
      <c r="P28" s="139"/>
      <c r="Q28" s="139"/>
      <c r="R28" s="139"/>
      <c r="AJ28" s="144"/>
      <c r="AK28" s="144"/>
      <c r="AL28" s="144"/>
      <c r="AM28" s="144"/>
      <c r="AN28" s="144"/>
      <c r="AO28" s="144"/>
      <c r="AP28" s="144"/>
      <c r="AQ28" s="144"/>
      <c r="AR28" s="144"/>
      <c r="AS28" s="144"/>
      <c r="AT28" s="144"/>
      <c r="AU28" s="144"/>
      <c r="AV28" s="144"/>
      <c r="AW28" s="144"/>
      <c r="AX28" s="144"/>
      <c r="AY28" s="144"/>
      <c r="BA28" s="201"/>
      <c r="BB28" s="201"/>
      <c r="BD28" s="144"/>
    </row>
    <row r="29" spans="1:56" s="145" customFormat="1">
      <c r="A29" s="144"/>
      <c r="F29" s="144"/>
      <c r="G29" s="122"/>
      <c r="H29" s="122"/>
      <c r="I29" s="122"/>
      <c r="J29" s="144"/>
      <c r="K29" s="144"/>
      <c r="L29" s="138"/>
      <c r="M29" s="139"/>
      <c r="N29" s="139"/>
      <c r="O29" s="139"/>
      <c r="P29" s="139"/>
      <c r="Q29" s="139"/>
      <c r="R29" s="139"/>
      <c r="AJ29" s="144"/>
      <c r="AK29" s="144"/>
      <c r="AL29" s="144"/>
      <c r="AM29" s="144"/>
      <c r="AN29" s="144"/>
      <c r="AO29" s="144"/>
      <c r="AP29" s="144"/>
      <c r="AQ29" s="144"/>
      <c r="AR29" s="144"/>
      <c r="AS29" s="144"/>
      <c r="AT29" s="144"/>
      <c r="AU29" s="144"/>
      <c r="AV29" s="144"/>
      <c r="AW29" s="144"/>
      <c r="AX29" s="144"/>
      <c r="AY29" s="144"/>
      <c r="BA29" s="201"/>
      <c r="BB29" s="201"/>
      <c r="BD29" s="144"/>
    </row>
    <row r="30" spans="1:56" s="145" customFormat="1">
      <c r="A30" s="144"/>
      <c r="F30" s="144"/>
      <c r="G30" s="122"/>
      <c r="H30" s="122"/>
      <c r="I30" s="122"/>
      <c r="J30" s="144"/>
      <c r="K30" s="144"/>
      <c r="L30" s="138"/>
      <c r="M30" s="139"/>
      <c r="N30" s="139"/>
      <c r="O30" s="139"/>
      <c r="P30" s="139"/>
      <c r="Q30" s="139"/>
      <c r="R30" s="139"/>
      <c r="AJ30" s="144"/>
      <c r="AK30" s="144"/>
      <c r="AL30" s="144"/>
      <c r="AM30" s="144"/>
      <c r="AN30" s="144"/>
      <c r="AO30" s="144"/>
      <c r="AP30" s="144"/>
      <c r="AQ30" s="144"/>
      <c r="AR30" s="144"/>
      <c r="AS30" s="144"/>
      <c r="AT30" s="144"/>
      <c r="AU30" s="144"/>
      <c r="AV30" s="144"/>
      <c r="AW30" s="144"/>
      <c r="AX30" s="144"/>
      <c r="AY30" s="144"/>
      <c r="BA30" s="201"/>
      <c r="BB30" s="201"/>
      <c r="BD30" s="144"/>
    </row>
    <row r="31" spans="1:56" s="145" customFormat="1">
      <c r="A31" s="144"/>
      <c r="F31" s="144"/>
      <c r="G31" s="122"/>
      <c r="H31" s="122"/>
      <c r="I31" s="122"/>
      <c r="J31" s="144"/>
      <c r="K31" s="144"/>
      <c r="L31" s="138"/>
      <c r="M31" s="139"/>
      <c r="N31" s="139"/>
      <c r="O31" s="139"/>
      <c r="P31" s="139"/>
      <c r="Q31" s="139"/>
      <c r="R31" s="139"/>
      <c r="AJ31" s="144"/>
      <c r="AK31" s="144"/>
      <c r="AL31" s="144"/>
      <c r="AM31" s="144"/>
      <c r="AN31" s="144"/>
      <c r="AO31" s="144"/>
      <c r="AP31" s="144"/>
      <c r="AQ31" s="144"/>
      <c r="AR31" s="144"/>
      <c r="AS31" s="144"/>
      <c r="AT31" s="144"/>
      <c r="AU31" s="144"/>
      <c r="AV31" s="144"/>
      <c r="AW31" s="144"/>
      <c r="AX31" s="144"/>
      <c r="AY31" s="144"/>
      <c r="BA31" s="201"/>
      <c r="BB31" s="201"/>
      <c r="BD31" s="144"/>
    </row>
    <row r="32" spans="1:56" s="145" customFormat="1">
      <c r="A32" s="144"/>
      <c r="F32" s="144"/>
      <c r="G32" s="122"/>
      <c r="H32" s="122"/>
      <c r="I32" s="122"/>
      <c r="J32" s="144"/>
      <c r="K32" s="144"/>
      <c r="L32" s="138"/>
      <c r="M32" s="139"/>
      <c r="N32" s="139"/>
      <c r="O32" s="139"/>
      <c r="P32" s="139"/>
      <c r="Q32" s="139"/>
      <c r="R32" s="139"/>
      <c r="AJ32" s="144"/>
      <c r="AK32" s="144"/>
      <c r="AL32" s="144"/>
      <c r="AM32" s="144"/>
      <c r="AN32" s="144"/>
      <c r="AO32" s="144"/>
      <c r="AP32" s="144"/>
      <c r="AQ32" s="144"/>
      <c r="AR32" s="144"/>
      <c r="AS32" s="144"/>
      <c r="AT32" s="144"/>
      <c r="AU32" s="144"/>
      <c r="AV32" s="144"/>
      <c r="AW32" s="144"/>
      <c r="AX32" s="144"/>
      <c r="AY32" s="144"/>
      <c r="BA32" s="201"/>
      <c r="BB32" s="201"/>
      <c r="BD32" s="144"/>
    </row>
    <row r="33" spans="1:56" s="145" customFormat="1">
      <c r="A33" s="144"/>
      <c r="F33" s="144"/>
      <c r="G33" s="122"/>
      <c r="H33" s="122"/>
      <c r="I33" s="122"/>
      <c r="J33" s="144"/>
      <c r="K33" s="144"/>
      <c r="L33" s="138"/>
      <c r="M33" s="139"/>
      <c r="N33" s="139"/>
      <c r="O33" s="139"/>
      <c r="P33" s="139"/>
      <c r="Q33" s="139"/>
      <c r="R33" s="139"/>
      <c r="AJ33" s="144"/>
      <c r="AK33" s="144"/>
      <c r="AL33" s="144"/>
      <c r="AM33" s="144"/>
      <c r="AN33" s="144"/>
      <c r="AO33" s="144"/>
      <c r="AP33" s="144"/>
      <c r="AQ33" s="144"/>
      <c r="AR33" s="144"/>
      <c r="AS33" s="144"/>
      <c r="AT33" s="144"/>
      <c r="AU33" s="144"/>
      <c r="AV33" s="144"/>
      <c r="AW33" s="144"/>
      <c r="AX33" s="144"/>
      <c r="AY33" s="144"/>
      <c r="BA33" s="201"/>
      <c r="BB33" s="201"/>
      <c r="BD33" s="144"/>
    </row>
    <row r="34" spans="1:56" s="145" customFormat="1">
      <c r="A34" s="144"/>
      <c r="F34" s="144"/>
      <c r="G34" s="122"/>
      <c r="H34" s="122"/>
      <c r="I34" s="122"/>
      <c r="J34" s="144"/>
      <c r="K34" s="144"/>
      <c r="L34" s="138"/>
      <c r="M34" s="139"/>
      <c r="N34" s="139"/>
      <c r="O34" s="139"/>
      <c r="P34" s="139"/>
      <c r="Q34" s="139"/>
      <c r="R34" s="139"/>
      <c r="AJ34" s="144"/>
      <c r="AK34" s="144"/>
      <c r="AL34" s="144"/>
      <c r="AM34" s="144"/>
      <c r="AN34" s="144"/>
      <c r="AO34" s="144"/>
      <c r="AP34" s="144"/>
      <c r="AQ34" s="144"/>
      <c r="AR34" s="144"/>
      <c r="AS34" s="144"/>
      <c r="AT34" s="144"/>
      <c r="AU34" s="144"/>
      <c r="AV34" s="144"/>
      <c r="AW34" s="144"/>
      <c r="AX34" s="144"/>
      <c r="AY34" s="144"/>
      <c r="BA34" s="201"/>
      <c r="BB34" s="201"/>
      <c r="BD34" s="144"/>
    </row>
    <row r="35" spans="1:56" s="145" customFormat="1">
      <c r="A35" s="144"/>
      <c r="F35" s="144"/>
      <c r="G35" s="122"/>
      <c r="H35" s="122"/>
      <c r="I35" s="122"/>
      <c r="J35" s="144"/>
      <c r="K35" s="144"/>
      <c r="L35" s="138"/>
      <c r="M35" s="139"/>
      <c r="N35" s="139"/>
      <c r="O35" s="139"/>
      <c r="P35" s="139"/>
      <c r="Q35" s="139"/>
      <c r="R35" s="139"/>
      <c r="AJ35" s="144"/>
      <c r="AK35" s="144"/>
      <c r="AL35" s="144"/>
      <c r="AM35" s="144"/>
      <c r="AN35" s="144"/>
      <c r="AO35" s="144"/>
      <c r="AP35" s="144"/>
      <c r="AQ35" s="144"/>
      <c r="AR35" s="144"/>
      <c r="AS35" s="144"/>
      <c r="AT35" s="144"/>
      <c r="AU35" s="144"/>
      <c r="AV35" s="144"/>
      <c r="AW35" s="144"/>
      <c r="AX35" s="144"/>
      <c r="AY35" s="144"/>
      <c r="BA35" s="201"/>
      <c r="BB35" s="201"/>
      <c r="BD35" s="144"/>
    </row>
    <row r="36" spans="1:56" s="145" customFormat="1">
      <c r="A36" s="144"/>
      <c r="F36" s="144"/>
      <c r="G36" s="122"/>
      <c r="H36" s="122"/>
      <c r="I36" s="122"/>
      <c r="J36" s="144"/>
      <c r="K36" s="144"/>
      <c r="L36" s="138"/>
      <c r="M36" s="139"/>
      <c r="N36" s="139"/>
      <c r="O36" s="139"/>
      <c r="P36" s="139"/>
      <c r="Q36" s="139"/>
      <c r="R36" s="139"/>
      <c r="AJ36" s="144"/>
      <c r="AK36" s="144"/>
      <c r="AL36" s="144"/>
      <c r="AM36" s="144"/>
      <c r="AN36" s="144"/>
      <c r="AO36" s="144"/>
      <c r="AP36" s="144"/>
      <c r="AQ36" s="144"/>
      <c r="AR36" s="144"/>
      <c r="AS36" s="144"/>
      <c r="AT36" s="144"/>
      <c r="AU36" s="144"/>
      <c r="AV36" s="144"/>
      <c r="AW36" s="144"/>
      <c r="AX36" s="144"/>
      <c r="AY36" s="144"/>
      <c r="BA36" s="201"/>
      <c r="BB36" s="201"/>
      <c r="BD36" s="144"/>
    </row>
    <row r="37" spans="1:56" s="145" customFormat="1">
      <c r="A37" s="144"/>
      <c r="F37" s="144"/>
      <c r="G37" s="122"/>
      <c r="H37" s="122"/>
      <c r="I37" s="122"/>
      <c r="J37" s="144"/>
      <c r="K37" s="144"/>
      <c r="L37" s="138"/>
      <c r="M37" s="139"/>
      <c r="N37" s="139"/>
      <c r="O37" s="139"/>
      <c r="P37" s="139"/>
      <c r="Q37" s="139"/>
      <c r="R37" s="139"/>
      <c r="AJ37" s="144"/>
      <c r="AK37" s="144"/>
      <c r="AL37" s="144"/>
      <c r="AM37" s="144"/>
      <c r="AN37" s="144"/>
      <c r="AO37" s="144"/>
      <c r="AP37" s="144"/>
      <c r="AQ37" s="144"/>
      <c r="AR37" s="144"/>
      <c r="AS37" s="144"/>
      <c r="AT37" s="144"/>
      <c r="AU37" s="144"/>
      <c r="AV37" s="144"/>
      <c r="AW37" s="144"/>
      <c r="AX37" s="144"/>
      <c r="AY37" s="144"/>
      <c r="BA37" s="201"/>
      <c r="BB37" s="201"/>
      <c r="BD37" s="144"/>
    </row>
    <row r="38" spans="1:56" s="145" customFormat="1">
      <c r="A38" s="144"/>
      <c r="F38" s="144"/>
      <c r="G38" s="122"/>
      <c r="H38" s="122"/>
      <c r="I38" s="122"/>
      <c r="J38" s="144"/>
      <c r="K38" s="144"/>
      <c r="L38" s="138"/>
      <c r="M38" s="139"/>
      <c r="N38" s="139"/>
      <c r="O38" s="139"/>
      <c r="P38" s="139"/>
      <c r="Q38" s="139"/>
      <c r="R38" s="139"/>
      <c r="AJ38" s="144"/>
      <c r="AK38" s="144"/>
      <c r="AL38" s="144"/>
      <c r="AM38" s="144"/>
      <c r="AN38" s="144"/>
      <c r="AO38" s="144"/>
      <c r="AP38" s="144"/>
      <c r="AQ38" s="144"/>
      <c r="AR38" s="144"/>
      <c r="AS38" s="144"/>
      <c r="AT38" s="144"/>
      <c r="AU38" s="144"/>
      <c r="AV38" s="144"/>
      <c r="AW38" s="144"/>
      <c r="AX38" s="144"/>
      <c r="AY38" s="144"/>
      <c r="BA38" s="201"/>
      <c r="BB38" s="201"/>
      <c r="BD38" s="144"/>
    </row>
    <row r="39" spans="1:56" s="145" customFormat="1">
      <c r="A39" s="144"/>
      <c r="F39" s="144"/>
      <c r="G39" s="122"/>
      <c r="H39" s="122"/>
      <c r="I39" s="122"/>
      <c r="J39" s="144"/>
      <c r="K39" s="144"/>
      <c r="L39" s="138"/>
      <c r="M39" s="139"/>
      <c r="N39" s="139"/>
      <c r="O39" s="139"/>
      <c r="P39" s="139"/>
      <c r="Q39" s="139"/>
      <c r="R39" s="139"/>
      <c r="AJ39" s="144"/>
      <c r="AK39" s="144"/>
      <c r="AL39" s="144"/>
      <c r="AM39" s="144"/>
      <c r="AN39" s="144"/>
      <c r="AO39" s="144"/>
      <c r="AP39" s="144"/>
      <c r="AQ39" s="144"/>
      <c r="AR39" s="144"/>
      <c r="AS39" s="144"/>
      <c r="AT39" s="144"/>
      <c r="AU39" s="144"/>
      <c r="AV39" s="144"/>
      <c r="AW39" s="144"/>
      <c r="AX39" s="144"/>
      <c r="AY39" s="144"/>
      <c r="BA39" s="201"/>
      <c r="BB39" s="201"/>
      <c r="BD39" s="144"/>
    </row>
    <row r="40" spans="1:56" s="145" customFormat="1">
      <c r="A40" s="144"/>
      <c r="F40" s="144"/>
      <c r="G40" s="122"/>
      <c r="H40" s="122"/>
      <c r="I40" s="122"/>
      <c r="J40" s="144"/>
      <c r="K40" s="144"/>
      <c r="L40" s="138"/>
      <c r="M40" s="139"/>
      <c r="N40" s="139"/>
      <c r="O40" s="139"/>
      <c r="P40" s="139"/>
      <c r="Q40" s="139"/>
      <c r="R40" s="139"/>
      <c r="AJ40" s="144"/>
      <c r="AK40" s="144"/>
      <c r="AL40" s="144"/>
      <c r="AM40" s="144"/>
      <c r="AN40" s="144"/>
      <c r="AO40" s="144"/>
      <c r="AP40" s="144"/>
      <c r="AQ40" s="144"/>
      <c r="AR40" s="144"/>
      <c r="AS40" s="144"/>
      <c r="AT40" s="144"/>
      <c r="AU40" s="144"/>
      <c r="AV40" s="144"/>
      <c r="AW40" s="144"/>
      <c r="AX40" s="144"/>
      <c r="AY40" s="144"/>
      <c r="BA40" s="201"/>
      <c r="BB40" s="201"/>
      <c r="BD40" s="144"/>
    </row>
    <row r="41" spans="1:56" s="145" customFormat="1">
      <c r="A41" s="144"/>
      <c r="F41" s="144"/>
      <c r="G41" s="122"/>
      <c r="H41" s="122"/>
      <c r="I41" s="122"/>
      <c r="J41" s="144"/>
      <c r="K41" s="144"/>
      <c r="L41" s="138"/>
      <c r="M41" s="139"/>
      <c r="N41" s="139"/>
      <c r="O41" s="139"/>
      <c r="P41" s="139"/>
      <c r="Q41" s="139"/>
      <c r="R41" s="139"/>
      <c r="AJ41" s="144"/>
      <c r="AK41" s="144"/>
      <c r="AL41" s="144"/>
      <c r="AM41" s="144"/>
      <c r="AN41" s="144"/>
      <c r="AO41" s="144"/>
      <c r="AP41" s="144"/>
      <c r="AQ41" s="144"/>
      <c r="AR41" s="144"/>
      <c r="AS41" s="144"/>
      <c r="AT41" s="144"/>
      <c r="AU41" s="144"/>
      <c r="AV41" s="144"/>
      <c r="AW41" s="144"/>
      <c r="AX41" s="144"/>
      <c r="AY41" s="144"/>
      <c r="BA41" s="201"/>
      <c r="BB41" s="201"/>
      <c r="BD41" s="144"/>
    </row>
    <row r="42" spans="1:56" s="145" customFormat="1">
      <c r="A42" s="144"/>
      <c r="F42" s="144"/>
      <c r="G42" s="122"/>
      <c r="H42" s="122"/>
      <c r="I42" s="122"/>
      <c r="J42" s="144"/>
      <c r="K42" s="144"/>
      <c r="L42" s="138"/>
      <c r="M42" s="139"/>
      <c r="N42" s="139"/>
      <c r="O42" s="139"/>
      <c r="P42" s="139"/>
      <c r="Q42" s="139"/>
      <c r="R42" s="139"/>
      <c r="AJ42" s="144"/>
      <c r="AK42" s="144"/>
      <c r="AL42" s="144"/>
      <c r="AM42" s="144"/>
      <c r="AN42" s="144"/>
      <c r="AO42" s="144"/>
      <c r="AP42" s="144"/>
      <c r="AQ42" s="144"/>
      <c r="AR42" s="144"/>
      <c r="AS42" s="144"/>
      <c r="AT42" s="144"/>
      <c r="AU42" s="144"/>
      <c r="AV42" s="144"/>
      <c r="AW42" s="144"/>
      <c r="AX42" s="144"/>
      <c r="AY42" s="144"/>
      <c r="BA42" s="201"/>
      <c r="BB42" s="201"/>
      <c r="BD42" s="144"/>
    </row>
    <row r="43" spans="1:56" s="145" customFormat="1">
      <c r="A43" s="144"/>
      <c r="F43" s="144"/>
      <c r="G43" s="122"/>
      <c r="H43" s="122"/>
      <c r="I43" s="122"/>
      <c r="J43" s="144"/>
      <c r="K43" s="144"/>
      <c r="L43" s="138"/>
      <c r="M43" s="139"/>
      <c r="N43" s="139"/>
      <c r="O43" s="139"/>
      <c r="P43" s="139"/>
      <c r="Q43" s="139"/>
      <c r="R43" s="139"/>
      <c r="AJ43" s="144"/>
      <c r="AK43" s="144"/>
      <c r="AL43" s="144"/>
      <c r="AM43" s="144"/>
      <c r="AN43" s="144"/>
      <c r="AO43" s="144"/>
      <c r="AP43" s="144"/>
      <c r="AQ43" s="144"/>
      <c r="AR43" s="144"/>
      <c r="AS43" s="144"/>
      <c r="AT43" s="144"/>
      <c r="AU43" s="144"/>
      <c r="AV43" s="144"/>
      <c r="AW43" s="144"/>
      <c r="AX43" s="144"/>
      <c r="AY43" s="144"/>
      <c r="BA43" s="201"/>
      <c r="BB43" s="201"/>
      <c r="BD43" s="144"/>
    </row>
    <row r="44" spans="1:56" s="145" customFormat="1">
      <c r="A44" s="144"/>
      <c r="F44" s="144"/>
      <c r="G44" s="122"/>
      <c r="H44" s="122"/>
      <c r="I44" s="122"/>
      <c r="J44" s="144"/>
      <c r="K44" s="144"/>
      <c r="L44" s="138"/>
      <c r="M44" s="139"/>
      <c r="N44" s="139"/>
      <c r="O44" s="139"/>
      <c r="P44" s="139"/>
      <c r="Q44" s="139"/>
      <c r="R44" s="139"/>
      <c r="AJ44" s="144"/>
      <c r="AK44" s="144"/>
      <c r="AL44" s="144"/>
      <c r="AM44" s="144"/>
      <c r="AN44" s="144"/>
      <c r="AO44" s="144"/>
      <c r="AP44" s="144"/>
      <c r="AQ44" s="144"/>
      <c r="AR44" s="144"/>
      <c r="AS44" s="144"/>
      <c r="AT44" s="144"/>
      <c r="AU44" s="144"/>
      <c r="AV44" s="144"/>
      <c r="AW44" s="144"/>
      <c r="AX44" s="144"/>
      <c r="AY44" s="144"/>
      <c r="BA44" s="201"/>
      <c r="BB44" s="201"/>
      <c r="BD44" s="144"/>
    </row>
    <row r="45" spans="1:56" s="145" customFormat="1">
      <c r="A45" s="144"/>
      <c r="F45" s="144"/>
      <c r="G45" s="122"/>
      <c r="H45" s="122"/>
      <c r="I45" s="122"/>
      <c r="J45" s="144"/>
      <c r="K45" s="144"/>
      <c r="L45" s="138"/>
      <c r="M45" s="139"/>
      <c r="N45" s="139"/>
      <c r="O45" s="139"/>
      <c r="P45" s="139"/>
      <c r="Q45" s="139"/>
      <c r="R45" s="139"/>
      <c r="AJ45" s="144"/>
      <c r="AK45" s="144"/>
      <c r="AL45" s="144"/>
      <c r="AM45" s="144"/>
      <c r="AN45" s="144"/>
      <c r="AO45" s="144"/>
      <c r="AP45" s="144"/>
      <c r="AQ45" s="144"/>
      <c r="AR45" s="144"/>
      <c r="AS45" s="144"/>
      <c r="AT45" s="144"/>
      <c r="AU45" s="144"/>
      <c r="AV45" s="144"/>
      <c r="AW45" s="144"/>
      <c r="AX45" s="144"/>
      <c r="AY45" s="144"/>
      <c r="BA45" s="201"/>
      <c r="BB45" s="201"/>
      <c r="BD45" s="144"/>
    </row>
    <row r="46" spans="1:56" s="145" customFormat="1">
      <c r="A46" s="144"/>
      <c r="F46" s="144"/>
      <c r="G46" s="122"/>
      <c r="H46" s="122"/>
      <c r="I46" s="122"/>
      <c r="J46" s="144"/>
      <c r="K46" s="144"/>
      <c r="L46" s="138"/>
      <c r="M46" s="139"/>
      <c r="N46" s="139"/>
      <c r="O46" s="139"/>
      <c r="P46" s="139"/>
      <c r="Q46" s="139"/>
      <c r="R46" s="139"/>
      <c r="AJ46" s="144"/>
      <c r="AK46" s="144"/>
      <c r="AL46" s="144"/>
      <c r="AM46" s="144"/>
      <c r="AN46" s="144"/>
      <c r="AO46" s="144"/>
      <c r="AP46" s="144"/>
      <c r="AQ46" s="144"/>
      <c r="AR46" s="144"/>
      <c r="AS46" s="144"/>
      <c r="AT46" s="144"/>
      <c r="AU46" s="144"/>
      <c r="AV46" s="144"/>
      <c r="AW46" s="144"/>
      <c r="AX46" s="144"/>
      <c r="AY46" s="144"/>
      <c r="BA46" s="201"/>
      <c r="BB46" s="201"/>
      <c r="BD46" s="144"/>
    </row>
    <row r="47" spans="1:56" s="145" customFormat="1">
      <c r="A47" s="144"/>
      <c r="F47" s="144"/>
      <c r="G47" s="122"/>
      <c r="H47" s="122"/>
      <c r="I47" s="122"/>
      <c r="J47" s="144"/>
      <c r="K47" s="144"/>
      <c r="L47" s="138"/>
      <c r="M47" s="139"/>
      <c r="N47" s="139"/>
      <c r="O47" s="139"/>
      <c r="P47" s="139"/>
      <c r="Q47" s="139"/>
      <c r="R47" s="139"/>
      <c r="AJ47" s="144"/>
      <c r="AK47" s="144"/>
      <c r="AL47" s="144"/>
      <c r="AM47" s="144"/>
      <c r="AN47" s="144"/>
      <c r="AO47" s="144"/>
      <c r="AP47" s="144"/>
      <c r="AQ47" s="144"/>
      <c r="AR47" s="144"/>
      <c r="AS47" s="144"/>
      <c r="AT47" s="144"/>
      <c r="AU47" s="144"/>
      <c r="AV47" s="144"/>
      <c r="AW47" s="144"/>
      <c r="AX47" s="144"/>
      <c r="AY47" s="144"/>
      <c r="BA47" s="201"/>
      <c r="BB47" s="201"/>
      <c r="BD47" s="144"/>
    </row>
    <row r="48" spans="1:56" s="145" customFormat="1">
      <c r="A48" s="144"/>
      <c r="F48" s="144"/>
      <c r="G48" s="122"/>
      <c r="H48" s="122"/>
      <c r="I48" s="122"/>
      <c r="J48" s="144"/>
      <c r="K48" s="144"/>
      <c r="L48" s="138"/>
      <c r="M48" s="139"/>
      <c r="N48" s="139"/>
      <c r="O48" s="139"/>
      <c r="P48" s="139"/>
      <c r="Q48" s="139"/>
      <c r="R48" s="139"/>
      <c r="AJ48" s="144"/>
      <c r="AK48" s="144"/>
      <c r="AL48" s="144"/>
      <c r="AM48" s="144"/>
      <c r="AN48" s="144"/>
      <c r="AO48" s="144"/>
      <c r="AP48" s="144"/>
      <c r="AQ48" s="144"/>
      <c r="AR48" s="144"/>
      <c r="AS48" s="144"/>
      <c r="AT48" s="144"/>
      <c r="AU48" s="144"/>
      <c r="AV48" s="144"/>
      <c r="AW48" s="144"/>
      <c r="AX48" s="144"/>
      <c r="AY48" s="144"/>
      <c r="BA48" s="201"/>
      <c r="BB48" s="201"/>
      <c r="BD48" s="144"/>
    </row>
    <row r="49" spans="1:56" s="145" customFormat="1">
      <c r="A49" s="144"/>
      <c r="F49" s="144"/>
      <c r="G49" s="122"/>
      <c r="H49" s="122"/>
      <c r="I49" s="122"/>
      <c r="J49" s="144"/>
      <c r="K49" s="144"/>
      <c r="L49" s="138"/>
      <c r="M49" s="139"/>
      <c r="N49" s="139"/>
      <c r="O49" s="139"/>
      <c r="P49" s="139"/>
      <c r="Q49" s="139"/>
      <c r="R49" s="139"/>
      <c r="AJ49" s="144"/>
      <c r="AK49" s="144"/>
      <c r="AL49" s="144"/>
      <c r="AM49" s="144"/>
      <c r="AN49" s="144"/>
      <c r="AO49" s="144"/>
      <c r="AP49" s="144"/>
      <c r="AQ49" s="144"/>
      <c r="AR49" s="144"/>
      <c r="AS49" s="144"/>
      <c r="AT49" s="144"/>
      <c r="AU49" s="144"/>
      <c r="AV49" s="144"/>
      <c r="AW49" s="144"/>
      <c r="AX49" s="144"/>
      <c r="AY49" s="144"/>
      <c r="BA49" s="201"/>
      <c r="BB49" s="201"/>
      <c r="BD49" s="144"/>
    </row>
    <row r="50" spans="1:56" s="145" customFormat="1">
      <c r="A50" s="144"/>
      <c r="F50" s="144"/>
      <c r="G50" s="122"/>
      <c r="H50" s="122"/>
      <c r="I50" s="122"/>
      <c r="J50" s="144"/>
      <c r="K50" s="144"/>
      <c r="L50" s="138"/>
      <c r="M50" s="139"/>
      <c r="N50" s="139"/>
      <c r="O50" s="139"/>
      <c r="P50" s="139"/>
      <c r="Q50" s="139"/>
      <c r="R50" s="139"/>
      <c r="AJ50" s="144"/>
      <c r="AK50" s="144"/>
      <c r="AL50" s="144"/>
      <c r="AM50" s="144"/>
      <c r="AN50" s="144"/>
      <c r="AO50" s="144"/>
      <c r="AP50" s="144"/>
      <c r="AQ50" s="144"/>
      <c r="AR50" s="144"/>
      <c r="AS50" s="144"/>
      <c r="AT50" s="144"/>
      <c r="AU50" s="144"/>
      <c r="AV50" s="144"/>
      <c r="AW50" s="144"/>
      <c r="AX50" s="144"/>
      <c r="AY50" s="144"/>
      <c r="BA50" s="201"/>
      <c r="BB50" s="201"/>
      <c r="BD50" s="144"/>
    </row>
    <row r="51" spans="1:56" s="145" customFormat="1">
      <c r="A51" s="144"/>
      <c r="F51" s="144"/>
      <c r="G51" s="122"/>
      <c r="H51" s="122"/>
      <c r="I51" s="122"/>
      <c r="J51" s="144"/>
      <c r="K51" s="144"/>
      <c r="L51" s="138"/>
      <c r="M51" s="139"/>
      <c r="N51" s="139"/>
      <c r="O51" s="139"/>
      <c r="P51" s="139"/>
      <c r="Q51" s="139"/>
      <c r="R51" s="139"/>
      <c r="AJ51" s="144"/>
      <c r="AK51" s="144"/>
      <c r="AL51" s="144"/>
      <c r="AM51" s="144"/>
      <c r="AN51" s="144"/>
      <c r="AO51" s="144"/>
      <c r="AP51" s="144"/>
      <c r="AQ51" s="144"/>
      <c r="AR51" s="144"/>
      <c r="AS51" s="144"/>
      <c r="AT51" s="144"/>
      <c r="AU51" s="144"/>
      <c r="AV51" s="144"/>
      <c r="AW51" s="144"/>
      <c r="AX51" s="144"/>
      <c r="AY51" s="144"/>
      <c r="BA51" s="201"/>
      <c r="BB51" s="201"/>
      <c r="BD51" s="144"/>
    </row>
    <row r="52" spans="1:56" s="145" customFormat="1">
      <c r="A52" s="144"/>
      <c r="F52" s="144"/>
      <c r="G52" s="122"/>
      <c r="H52" s="122"/>
      <c r="I52" s="122"/>
      <c r="J52" s="144"/>
      <c r="K52" s="144"/>
      <c r="L52" s="138"/>
      <c r="M52" s="139"/>
      <c r="N52" s="139"/>
      <c r="O52" s="139"/>
      <c r="P52" s="139"/>
      <c r="Q52" s="139"/>
      <c r="R52" s="139"/>
      <c r="AJ52" s="144"/>
      <c r="AK52" s="144"/>
      <c r="AL52" s="144"/>
      <c r="AM52" s="144"/>
      <c r="AN52" s="144"/>
      <c r="AO52" s="144"/>
      <c r="AP52" s="144"/>
      <c r="AQ52" s="144"/>
      <c r="AR52" s="144"/>
      <c r="AS52" s="144"/>
      <c r="AT52" s="144"/>
      <c r="AU52" s="144"/>
      <c r="AV52" s="144"/>
      <c r="AW52" s="144"/>
      <c r="AX52" s="144"/>
      <c r="AY52" s="144"/>
      <c r="BA52" s="201"/>
      <c r="BB52" s="201"/>
      <c r="BD52" s="144"/>
    </row>
    <row r="53" spans="1:56" s="145" customFormat="1">
      <c r="A53" s="144"/>
      <c r="F53" s="144"/>
      <c r="G53" s="122"/>
      <c r="H53" s="122"/>
      <c r="I53" s="122"/>
      <c r="J53" s="144"/>
      <c r="K53" s="144"/>
      <c r="L53" s="138"/>
      <c r="M53" s="139"/>
      <c r="N53" s="139"/>
      <c r="O53" s="139"/>
      <c r="P53" s="139"/>
      <c r="Q53" s="139"/>
      <c r="R53" s="139"/>
      <c r="AJ53" s="144"/>
      <c r="AK53" s="144"/>
      <c r="AL53" s="144"/>
      <c r="AM53" s="144"/>
      <c r="AN53" s="144"/>
      <c r="AO53" s="144"/>
      <c r="AP53" s="144"/>
      <c r="AQ53" s="144"/>
      <c r="AR53" s="144"/>
      <c r="AS53" s="144"/>
      <c r="AT53" s="144"/>
      <c r="AU53" s="144"/>
      <c r="AV53" s="144"/>
      <c r="AW53" s="144"/>
      <c r="AX53" s="144"/>
      <c r="AY53" s="144"/>
      <c r="BA53" s="201"/>
      <c r="BB53" s="201"/>
      <c r="BD53" s="144"/>
    </row>
    <row r="54" spans="1:56" s="145" customFormat="1">
      <c r="A54" s="144"/>
      <c r="F54" s="144"/>
      <c r="G54" s="122"/>
      <c r="H54" s="122"/>
      <c r="I54" s="122"/>
      <c r="J54" s="144"/>
      <c r="K54" s="144"/>
      <c r="L54" s="138"/>
      <c r="M54" s="139"/>
      <c r="N54" s="139"/>
      <c r="O54" s="139"/>
      <c r="P54" s="139"/>
      <c r="Q54" s="139"/>
      <c r="R54" s="139"/>
      <c r="AJ54" s="144"/>
      <c r="AK54" s="144"/>
      <c r="AL54" s="144"/>
      <c r="AM54" s="144"/>
      <c r="AN54" s="144"/>
      <c r="AO54" s="144"/>
      <c r="AP54" s="144"/>
      <c r="AQ54" s="144"/>
      <c r="AR54" s="144"/>
      <c r="AS54" s="144"/>
      <c r="AT54" s="144"/>
      <c r="AU54" s="144"/>
      <c r="AV54" s="144"/>
      <c r="AW54" s="144"/>
      <c r="AX54" s="144"/>
      <c r="AY54" s="144"/>
      <c r="BA54" s="201"/>
      <c r="BB54" s="201"/>
      <c r="BD54" s="144"/>
    </row>
    <row r="55" spans="1:56" s="145" customFormat="1">
      <c r="A55" s="144"/>
      <c r="F55" s="144"/>
      <c r="G55" s="122"/>
      <c r="H55" s="122"/>
      <c r="I55" s="122"/>
      <c r="J55" s="144"/>
      <c r="K55" s="144"/>
      <c r="L55" s="138"/>
      <c r="M55" s="139"/>
      <c r="N55" s="139"/>
      <c r="O55" s="139"/>
      <c r="P55" s="139"/>
      <c r="Q55" s="139"/>
      <c r="R55" s="139"/>
      <c r="AJ55" s="144"/>
      <c r="AK55" s="144"/>
      <c r="AL55" s="144"/>
      <c r="AM55" s="144"/>
      <c r="AN55" s="144"/>
      <c r="AO55" s="144"/>
      <c r="AP55" s="144"/>
      <c r="AQ55" s="144"/>
      <c r="AR55" s="144"/>
      <c r="AS55" s="144"/>
      <c r="AT55" s="144"/>
      <c r="AU55" s="144"/>
      <c r="AV55" s="144"/>
      <c r="AW55" s="144"/>
      <c r="AX55" s="144"/>
      <c r="AY55" s="144"/>
      <c r="BA55" s="201"/>
      <c r="BB55" s="201"/>
      <c r="BD55" s="144"/>
    </row>
    <row r="56" spans="1:56" s="145" customFormat="1">
      <c r="A56" s="144"/>
      <c r="F56" s="144"/>
      <c r="G56" s="122"/>
      <c r="H56" s="122"/>
      <c r="I56" s="122"/>
      <c r="J56" s="144"/>
      <c r="K56" s="144"/>
      <c r="L56" s="138"/>
      <c r="M56" s="139"/>
      <c r="N56" s="139"/>
      <c r="O56" s="139"/>
      <c r="P56" s="139"/>
      <c r="Q56" s="139"/>
      <c r="R56" s="139"/>
      <c r="AJ56" s="144"/>
      <c r="AK56" s="144"/>
      <c r="AL56" s="144"/>
      <c r="AM56" s="144"/>
      <c r="AN56" s="144"/>
      <c r="AO56" s="144"/>
      <c r="AP56" s="144"/>
      <c r="AQ56" s="144"/>
      <c r="AR56" s="144"/>
      <c r="AS56" s="144"/>
      <c r="AT56" s="144"/>
      <c r="AU56" s="144"/>
      <c r="AV56" s="144"/>
      <c r="AW56" s="144"/>
      <c r="AX56" s="144"/>
      <c r="AY56" s="144"/>
      <c r="BA56" s="201"/>
      <c r="BB56" s="201"/>
      <c r="BD56" s="144"/>
    </row>
    <row r="57" spans="1:56" s="145" customFormat="1">
      <c r="A57" s="144"/>
      <c r="F57" s="144"/>
      <c r="G57" s="122"/>
      <c r="H57" s="122"/>
      <c r="I57" s="122"/>
      <c r="J57" s="144"/>
      <c r="K57" s="144"/>
      <c r="L57" s="138"/>
      <c r="M57" s="139"/>
      <c r="N57" s="139"/>
      <c r="O57" s="139"/>
      <c r="P57" s="139"/>
      <c r="Q57" s="139"/>
      <c r="R57" s="139"/>
      <c r="AJ57" s="144"/>
      <c r="AK57" s="144"/>
      <c r="AL57" s="144"/>
      <c r="AM57" s="144"/>
      <c r="AN57" s="144"/>
      <c r="AO57" s="144"/>
      <c r="AP57" s="144"/>
      <c r="AQ57" s="144"/>
      <c r="AR57" s="144"/>
      <c r="AS57" s="144"/>
      <c r="AT57" s="144"/>
      <c r="AU57" s="144"/>
      <c r="AV57" s="144"/>
      <c r="AW57" s="144"/>
      <c r="AX57" s="144"/>
      <c r="AY57" s="144"/>
      <c r="BA57" s="201"/>
      <c r="BB57" s="201"/>
      <c r="BD57" s="144"/>
    </row>
    <row r="58" spans="1:56" s="145" customFormat="1">
      <c r="A58" s="144"/>
      <c r="F58" s="144"/>
      <c r="G58" s="122"/>
      <c r="H58" s="122"/>
      <c r="I58" s="122"/>
      <c r="J58" s="144"/>
      <c r="K58" s="144"/>
      <c r="L58" s="138"/>
      <c r="M58" s="139"/>
      <c r="N58" s="139"/>
      <c r="O58" s="139"/>
      <c r="P58" s="139"/>
      <c r="Q58" s="139"/>
      <c r="R58" s="139"/>
      <c r="AJ58" s="144"/>
      <c r="AK58" s="144"/>
      <c r="AL58" s="144"/>
      <c r="AM58" s="144"/>
      <c r="AN58" s="144"/>
      <c r="AO58" s="144"/>
      <c r="AP58" s="144"/>
      <c r="AQ58" s="144"/>
      <c r="AR58" s="144"/>
      <c r="AS58" s="144"/>
      <c r="AT58" s="144"/>
      <c r="AU58" s="144"/>
      <c r="AV58" s="144"/>
      <c r="AW58" s="144"/>
      <c r="AX58" s="144"/>
      <c r="AY58" s="144"/>
      <c r="BA58" s="201"/>
      <c r="BB58" s="201"/>
      <c r="BD58" s="144"/>
    </row>
    <row r="59" spans="1:56" s="145" customFormat="1">
      <c r="A59" s="144"/>
      <c r="F59" s="144"/>
      <c r="G59" s="122"/>
      <c r="H59" s="122"/>
      <c r="I59" s="122"/>
      <c r="J59" s="144"/>
      <c r="K59" s="144"/>
      <c r="L59" s="138"/>
      <c r="M59" s="139"/>
      <c r="N59" s="139"/>
      <c r="O59" s="139"/>
      <c r="P59" s="139"/>
      <c r="Q59" s="139"/>
      <c r="R59" s="139"/>
      <c r="AJ59" s="144"/>
      <c r="AK59" s="144"/>
      <c r="AL59" s="144"/>
      <c r="AM59" s="144"/>
      <c r="AN59" s="144"/>
      <c r="AO59" s="144"/>
      <c r="AP59" s="144"/>
      <c r="AQ59" s="144"/>
      <c r="AR59" s="144"/>
      <c r="AS59" s="144"/>
      <c r="AT59" s="144"/>
      <c r="AU59" s="144"/>
      <c r="AV59" s="144"/>
      <c r="AW59" s="144"/>
      <c r="AX59" s="144"/>
      <c r="AY59" s="144"/>
      <c r="BA59" s="201"/>
      <c r="BB59" s="201"/>
      <c r="BD59" s="144"/>
    </row>
    <row r="60" spans="1:56" s="145" customFormat="1">
      <c r="A60" s="144"/>
      <c r="F60" s="144"/>
      <c r="G60" s="122"/>
      <c r="H60" s="122"/>
      <c r="I60" s="122"/>
      <c r="J60" s="144"/>
      <c r="K60" s="144"/>
      <c r="L60" s="138"/>
      <c r="M60" s="139"/>
      <c r="N60" s="139"/>
      <c r="O60" s="139"/>
      <c r="P60" s="139"/>
      <c r="Q60" s="139"/>
      <c r="R60" s="139"/>
      <c r="AJ60" s="144"/>
      <c r="AK60" s="144"/>
      <c r="AL60" s="144"/>
      <c r="AM60" s="144"/>
      <c r="AN60" s="144"/>
      <c r="AO60" s="144"/>
      <c r="AP60" s="144"/>
      <c r="AQ60" s="144"/>
      <c r="AR60" s="144"/>
      <c r="AS60" s="144"/>
      <c r="AT60" s="144"/>
      <c r="AU60" s="144"/>
      <c r="AV60" s="144"/>
      <c r="AW60" s="144"/>
      <c r="AX60" s="144"/>
      <c r="AY60" s="144"/>
      <c r="BA60" s="201"/>
      <c r="BB60" s="201"/>
      <c r="BD60" s="144"/>
    </row>
    <row r="61" spans="1:56" s="145" customFormat="1">
      <c r="A61" s="144"/>
      <c r="F61" s="144"/>
      <c r="G61" s="122"/>
      <c r="H61" s="122"/>
      <c r="I61" s="122"/>
      <c r="J61" s="144"/>
      <c r="K61" s="144"/>
      <c r="L61" s="138"/>
      <c r="M61" s="139"/>
      <c r="N61" s="139"/>
      <c r="O61" s="139"/>
      <c r="P61" s="139"/>
      <c r="Q61" s="139"/>
      <c r="R61" s="139"/>
      <c r="AJ61" s="144"/>
      <c r="AK61" s="144"/>
      <c r="AL61" s="144"/>
      <c r="AM61" s="144"/>
      <c r="AN61" s="144"/>
      <c r="AO61" s="144"/>
      <c r="AP61" s="144"/>
      <c r="AQ61" s="144"/>
      <c r="AR61" s="144"/>
      <c r="AS61" s="144"/>
      <c r="AT61" s="144"/>
      <c r="AU61" s="144"/>
      <c r="AV61" s="144"/>
      <c r="AW61" s="144"/>
      <c r="AX61" s="144"/>
      <c r="AY61" s="144"/>
      <c r="BA61" s="201"/>
      <c r="BB61" s="201"/>
      <c r="BD61" s="144"/>
    </row>
    <row r="62" spans="1:56" s="145" customFormat="1">
      <c r="A62" s="144"/>
      <c r="F62" s="144"/>
      <c r="G62" s="122"/>
      <c r="H62" s="122"/>
      <c r="I62" s="122"/>
      <c r="J62" s="144"/>
      <c r="K62" s="144"/>
      <c r="L62" s="138"/>
      <c r="M62" s="139"/>
      <c r="N62" s="139"/>
      <c r="O62" s="139"/>
      <c r="P62" s="139"/>
      <c r="Q62" s="139"/>
      <c r="R62" s="139"/>
      <c r="AJ62" s="144"/>
      <c r="AK62" s="144"/>
      <c r="AL62" s="144"/>
      <c r="AM62" s="144"/>
      <c r="AN62" s="144"/>
      <c r="AO62" s="144"/>
      <c r="AP62" s="144"/>
      <c r="AQ62" s="144"/>
      <c r="AR62" s="144"/>
      <c r="AS62" s="144"/>
      <c r="AT62" s="144"/>
      <c r="AU62" s="144"/>
      <c r="AV62" s="144"/>
      <c r="AW62" s="144"/>
      <c r="AX62" s="144"/>
      <c r="AY62" s="144"/>
      <c r="BA62" s="201"/>
      <c r="BB62" s="201"/>
      <c r="BD62" s="144"/>
    </row>
    <row r="63" spans="1:56" s="145" customFormat="1">
      <c r="A63" s="144"/>
      <c r="F63" s="144"/>
      <c r="G63" s="122"/>
      <c r="H63" s="122"/>
      <c r="I63" s="122"/>
      <c r="J63" s="144"/>
      <c r="K63" s="144"/>
      <c r="L63" s="138"/>
      <c r="M63" s="139"/>
      <c r="N63" s="139"/>
      <c r="O63" s="139"/>
      <c r="P63" s="139"/>
      <c r="Q63" s="139"/>
      <c r="R63" s="139"/>
      <c r="AJ63" s="144"/>
      <c r="AK63" s="144"/>
      <c r="AL63" s="144"/>
      <c r="AM63" s="144"/>
      <c r="AN63" s="144"/>
      <c r="AO63" s="144"/>
      <c r="AP63" s="144"/>
      <c r="AQ63" s="144"/>
      <c r="AR63" s="144"/>
      <c r="AS63" s="144"/>
      <c r="AT63" s="144"/>
      <c r="AU63" s="144"/>
      <c r="AV63" s="144"/>
      <c r="AW63" s="144"/>
      <c r="AX63" s="144"/>
      <c r="AY63" s="144"/>
      <c r="BA63" s="201"/>
      <c r="BB63" s="201"/>
      <c r="BD63" s="144"/>
    </row>
    <row r="64" spans="1:56" s="145" customFormat="1">
      <c r="A64" s="144"/>
      <c r="F64" s="144"/>
      <c r="G64" s="122"/>
      <c r="H64" s="122"/>
      <c r="I64" s="122"/>
      <c r="J64" s="144"/>
      <c r="K64" s="144"/>
      <c r="L64" s="138"/>
      <c r="M64" s="139"/>
      <c r="N64" s="139"/>
      <c r="O64" s="139"/>
      <c r="P64" s="139"/>
      <c r="Q64" s="139"/>
      <c r="R64" s="139"/>
      <c r="AJ64" s="144"/>
      <c r="AK64" s="144"/>
      <c r="AL64" s="144"/>
      <c r="AM64" s="144"/>
      <c r="AN64" s="144"/>
      <c r="AO64" s="144"/>
      <c r="AP64" s="144"/>
      <c r="AQ64" s="144"/>
      <c r="AR64" s="144"/>
      <c r="AS64" s="144"/>
      <c r="AT64" s="144"/>
      <c r="AU64" s="144"/>
      <c r="AV64" s="144"/>
      <c r="AW64" s="144"/>
      <c r="AX64" s="144"/>
      <c r="AY64" s="144"/>
      <c r="BA64" s="201"/>
      <c r="BB64" s="201"/>
      <c r="BD64" s="144"/>
    </row>
    <row r="65" spans="1:56" s="145" customFormat="1">
      <c r="A65" s="144"/>
      <c r="F65" s="144"/>
      <c r="G65" s="122"/>
      <c r="H65" s="122"/>
      <c r="I65" s="122"/>
      <c r="J65" s="144"/>
      <c r="K65" s="144"/>
      <c r="L65" s="138"/>
      <c r="M65" s="139"/>
      <c r="N65" s="139"/>
      <c r="O65" s="139"/>
      <c r="P65" s="139"/>
      <c r="Q65" s="139"/>
      <c r="R65" s="139"/>
      <c r="AJ65" s="144"/>
      <c r="AK65" s="144"/>
      <c r="AL65" s="144"/>
      <c r="AM65" s="144"/>
      <c r="AN65" s="144"/>
      <c r="AO65" s="144"/>
      <c r="AP65" s="144"/>
      <c r="AQ65" s="144"/>
      <c r="AR65" s="144"/>
      <c r="AS65" s="144"/>
      <c r="AT65" s="144"/>
      <c r="AU65" s="144"/>
      <c r="AV65" s="144"/>
      <c r="AW65" s="144"/>
      <c r="AX65" s="144"/>
      <c r="AY65" s="144"/>
      <c r="BA65" s="201"/>
      <c r="BB65" s="201"/>
      <c r="BD65" s="144"/>
    </row>
    <row r="66" spans="1:56" s="145" customFormat="1">
      <c r="A66" s="144"/>
      <c r="F66" s="144"/>
      <c r="G66" s="122"/>
      <c r="H66" s="122"/>
      <c r="I66" s="122"/>
      <c r="J66" s="144"/>
      <c r="K66" s="144"/>
      <c r="L66" s="138"/>
      <c r="M66" s="139"/>
      <c r="N66" s="139"/>
      <c r="O66" s="139"/>
      <c r="P66" s="139"/>
      <c r="Q66" s="139"/>
      <c r="R66" s="139"/>
      <c r="AJ66" s="144"/>
      <c r="AK66" s="144"/>
      <c r="AL66" s="144"/>
      <c r="AM66" s="144"/>
      <c r="AN66" s="144"/>
      <c r="AO66" s="144"/>
      <c r="AP66" s="144"/>
      <c r="AQ66" s="144"/>
      <c r="AR66" s="144"/>
      <c r="AS66" s="144"/>
      <c r="AT66" s="144"/>
      <c r="AU66" s="144"/>
      <c r="AV66" s="144"/>
      <c r="AW66" s="144"/>
      <c r="AX66" s="144"/>
      <c r="AY66" s="144"/>
      <c r="BA66" s="201"/>
      <c r="BB66" s="201"/>
      <c r="BD66" s="144"/>
    </row>
    <row r="67" spans="1:56" s="145" customFormat="1">
      <c r="A67" s="144"/>
      <c r="F67" s="144"/>
      <c r="G67" s="122"/>
      <c r="H67" s="122"/>
      <c r="I67" s="122"/>
      <c r="J67" s="144"/>
      <c r="K67" s="144"/>
      <c r="L67" s="138"/>
      <c r="M67" s="139"/>
      <c r="N67" s="139"/>
      <c r="O67" s="139"/>
      <c r="P67" s="139"/>
      <c r="Q67" s="139"/>
      <c r="R67" s="139"/>
      <c r="AJ67" s="144"/>
      <c r="AK67" s="144"/>
      <c r="AL67" s="144"/>
      <c r="AM67" s="144"/>
      <c r="AN67" s="144"/>
      <c r="AO67" s="144"/>
      <c r="AP67" s="144"/>
      <c r="AQ67" s="144"/>
      <c r="AR67" s="144"/>
      <c r="AS67" s="144"/>
      <c r="AT67" s="144"/>
      <c r="AU67" s="144"/>
      <c r="AV67" s="144"/>
      <c r="AW67" s="144"/>
      <c r="AX67" s="144"/>
      <c r="AY67" s="144"/>
      <c r="BA67" s="201"/>
      <c r="BB67" s="201"/>
      <c r="BD67" s="144"/>
    </row>
    <row r="68" spans="1:56">
      <c r="A68" s="124"/>
      <c r="F68" s="124"/>
      <c r="G68" s="123"/>
      <c r="H68" s="123"/>
      <c r="I68" s="123"/>
      <c r="J68" s="124"/>
      <c r="K68" s="124"/>
      <c r="L68" s="140"/>
      <c r="M68" s="141"/>
      <c r="N68" s="141"/>
      <c r="O68" s="141"/>
      <c r="P68" s="141"/>
      <c r="Q68" s="141"/>
      <c r="R68" s="141"/>
      <c r="AJ68" s="124"/>
      <c r="AK68" s="124"/>
      <c r="AL68" s="124"/>
      <c r="AM68" s="124"/>
      <c r="AN68" s="124"/>
      <c r="AO68" s="124"/>
      <c r="AP68" s="124"/>
      <c r="AQ68" s="124"/>
      <c r="AR68" s="124"/>
      <c r="AS68" s="124"/>
      <c r="AT68" s="124"/>
      <c r="AU68" s="124"/>
      <c r="AV68" s="124"/>
      <c r="AW68" s="124"/>
      <c r="AX68" s="124"/>
      <c r="AY68" s="124"/>
      <c r="BA68" s="162"/>
      <c r="BB68" s="162"/>
      <c r="BD68" s="124"/>
    </row>
    <row r="69" spans="1:56">
      <c r="A69" s="124"/>
      <c r="F69" s="124"/>
      <c r="G69" s="123"/>
      <c r="H69" s="123"/>
      <c r="I69" s="123"/>
      <c r="J69" s="124"/>
      <c r="K69" s="124"/>
      <c r="L69" s="140"/>
      <c r="M69" s="141"/>
      <c r="N69" s="141"/>
      <c r="O69" s="141"/>
      <c r="P69" s="141"/>
      <c r="Q69" s="141"/>
      <c r="R69" s="141"/>
      <c r="AJ69" s="124"/>
      <c r="AK69" s="124"/>
      <c r="AL69" s="124"/>
      <c r="AM69" s="124"/>
      <c r="AN69" s="124"/>
      <c r="AO69" s="124"/>
      <c r="AP69" s="124"/>
      <c r="AQ69" s="124"/>
      <c r="AR69" s="124"/>
      <c r="AS69" s="124"/>
      <c r="AT69" s="124"/>
      <c r="AU69" s="124"/>
      <c r="AV69" s="124"/>
      <c r="AW69" s="124"/>
      <c r="AX69" s="124"/>
      <c r="AY69" s="124"/>
      <c r="BA69" s="162"/>
      <c r="BB69" s="162"/>
      <c r="BD69" s="124"/>
    </row>
    <row r="70" spans="1:56">
      <c r="A70" s="124"/>
      <c r="F70" s="124"/>
      <c r="G70" s="123"/>
      <c r="H70" s="123"/>
      <c r="I70" s="123"/>
      <c r="J70" s="124"/>
      <c r="K70" s="124"/>
      <c r="L70" s="140"/>
      <c r="M70" s="141"/>
      <c r="N70" s="141"/>
      <c r="O70" s="141"/>
      <c r="P70" s="141"/>
      <c r="Q70" s="141"/>
      <c r="R70" s="141"/>
      <c r="AJ70" s="124"/>
      <c r="AK70" s="124"/>
      <c r="AL70" s="124"/>
      <c r="AM70" s="124"/>
      <c r="AN70" s="124"/>
      <c r="AO70" s="124"/>
      <c r="AP70" s="124"/>
      <c r="AQ70" s="124"/>
      <c r="AR70" s="124"/>
      <c r="AS70" s="124"/>
      <c r="AT70" s="124"/>
      <c r="AU70" s="124"/>
      <c r="AV70" s="124"/>
      <c r="AW70" s="124"/>
      <c r="AX70" s="124"/>
      <c r="AY70" s="124"/>
      <c r="BA70" s="162"/>
      <c r="BB70" s="162"/>
      <c r="BD70" s="124"/>
    </row>
    <row r="71" spans="1:56">
      <c r="A71" s="124"/>
      <c r="F71" s="124"/>
      <c r="G71" s="123"/>
      <c r="H71" s="123"/>
      <c r="I71" s="123"/>
      <c r="J71" s="124"/>
      <c r="K71" s="124"/>
      <c r="L71" s="140"/>
      <c r="M71" s="141"/>
      <c r="N71" s="141"/>
      <c r="O71" s="141"/>
      <c r="P71" s="141"/>
      <c r="Q71" s="141"/>
      <c r="R71" s="141"/>
      <c r="AJ71" s="124"/>
      <c r="AK71" s="124"/>
      <c r="AL71" s="124"/>
      <c r="AM71" s="124"/>
      <c r="AN71" s="124"/>
      <c r="AO71" s="124"/>
      <c r="AP71" s="124"/>
      <c r="AQ71" s="124"/>
      <c r="AR71" s="124"/>
      <c r="AS71" s="124"/>
      <c r="AT71" s="124"/>
      <c r="AU71" s="124"/>
      <c r="AV71" s="124"/>
      <c r="AW71" s="124"/>
      <c r="AX71" s="124"/>
      <c r="AY71" s="124"/>
      <c r="BA71" s="162"/>
      <c r="BB71" s="162"/>
      <c r="BD71" s="124"/>
    </row>
    <row r="72" spans="1:56">
      <c r="A72" s="124"/>
      <c r="F72" s="124"/>
      <c r="G72" s="123"/>
      <c r="H72" s="123"/>
      <c r="I72" s="123"/>
      <c r="J72" s="124"/>
      <c r="K72" s="124"/>
      <c r="L72" s="140"/>
      <c r="M72" s="141"/>
      <c r="N72" s="141"/>
      <c r="O72" s="141"/>
      <c r="P72" s="141"/>
      <c r="Q72" s="141"/>
      <c r="R72" s="141"/>
      <c r="AJ72" s="124"/>
      <c r="AK72" s="124"/>
      <c r="AL72" s="124"/>
      <c r="AM72" s="124"/>
      <c r="AN72" s="124"/>
      <c r="AO72" s="124"/>
      <c r="AP72" s="124"/>
      <c r="AQ72" s="124"/>
      <c r="AR72" s="124"/>
      <c r="AS72" s="124"/>
      <c r="AT72" s="124"/>
      <c r="AU72" s="124"/>
      <c r="AV72" s="124"/>
      <c r="AW72" s="124"/>
      <c r="AX72" s="124"/>
      <c r="AY72" s="124"/>
      <c r="BA72" s="162"/>
      <c r="BB72" s="162"/>
      <c r="BD72" s="124"/>
    </row>
    <row r="73" spans="1:56">
      <c r="A73" s="124"/>
      <c r="F73" s="124"/>
      <c r="G73" s="123"/>
      <c r="H73" s="123"/>
      <c r="I73" s="123"/>
      <c r="J73" s="124"/>
      <c r="K73" s="124"/>
      <c r="L73" s="140"/>
      <c r="M73" s="141"/>
      <c r="N73" s="141"/>
      <c r="O73" s="141"/>
      <c r="P73" s="141"/>
      <c r="Q73" s="141"/>
      <c r="R73" s="141"/>
      <c r="AJ73" s="124"/>
      <c r="AK73" s="124"/>
      <c r="AL73" s="124"/>
      <c r="AM73" s="124"/>
      <c r="AN73" s="124"/>
      <c r="AO73" s="124"/>
      <c r="AP73" s="124"/>
      <c r="AQ73" s="124"/>
      <c r="AR73" s="124"/>
      <c r="AS73" s="124"/>
      <c r="AT73" s="124"/>
      <c r="AU73" s="124"/>
      <c r="AV73" s="124"/>
      <c r="AW73" s="124"/>
      <c r="AX73" s="124"/>
      <c r="AY73" s="124"/>
      <c r="BA73" s="162"/>
      <c r="BB73" s="162"/>
      <c r="BD73" s="124"/>
    </row>
    <row r="74" spans="1:56">
      <c r="A74" s="124"/>
      <c r="F74" s="124"/>
      <c r="G74" s="123"/>
      <c r="H74" s="123"/>
      <c r="I74" s="123"/>
      <c r="J74" s="124"/>
      <c r="K74" s="124"/>
      <c r="L74" s="140"/>
      <c r="M74" s="141"/>
      <c r="N74" s="141"/>
      <c r="O74" s="141"/>
      <c r="P74" s="141"/>
      <c r="Q74" s="141"/>
      <c r="R74" s="141"/>
      <c r="AJ74" s="124"/>
      <c r="AK74" s="124"/>
      <c r="AL74" s="124"/>
      <c r="AM74" s="124"/>
      <c r="AN74" s="124"/>
      <c r="AO74" s="124"/>
      <c r="AP74" s="124"/>
      <c r="AQ74" s="124"/>
      <c r="AR74" s="124"/>
      <c r="AS74" s="124"/>
      <c r="AT74" s="124"/>
      <c r="AU74" s="124"/>
      <c r="AV74" s="124"/>
      <c r="AW74" s="124"/>
      <c r="AX74" s="124"/>
      <c r="AY74" s="124"/>
      <c r="BA74" s="162"/>
      <c r="BB74" s="162"/>
      <c r="BD74" s="124"/>
    </row>
    <row r="75" spans="1:56">
      <c r="A75" s="124"/>
      <c r="F75" s="124"/>
      <c r="G75" s="123"/>
      <c r="H75" s="123"/>
      <c r="I75" s="123"/>
      <c r="J75" s="124"/>
      <c r="K75" s="124"/>
      <c r="L75" s="140"/>
      <c r="M75" s="141"/>
      <c r="N75" s="141"/>
      <c r="O75" s="141"/>
      <c r="P75" s="141"/>
      <c r="Q75" s="141"/>
      <c r="R75" s="141"/>
      <c r="AJ75" s="124"/>
      <c r="AK75" s="124"/>
      <c r="AL75" s="124"/>
      <c r="AM75" s="124"/>
      <c r="AN75" s="124"/>
      <c r="AO75" s="124"/>
      <c r="AP75" s="124"/>
      <c r="AQ75" s="124"/>
      <c r="AR75" s="124"/>
      <c r="AS75" s="124"/>
      <c r="AT75" s="124"/>
      <c r="AU75" s="124"/>
      <c r="AV75" s="124"/>
      <c r="AW75" s="124"/>
      <c r="AX75" s="124"/>
      <c r="AY75" s="124"/>
      <c r="BA75" s="162"/>
      <c r="BB75" s="162"/>
      <c r="BD75" s="124"/>
    </row>
    <row r="76" spans="1:56">
      <c r="A76" s="124"/>
      <c r="F76" s="124"/>
      <c r="G76" s="123"/>
      <c r="H76" s="123"/>
      <c r="I76" s="123"/>
      <c r="J76" s="124"/>
      <c r="K76" s="124"/>
      <c r="L76" s="140"/>
      <c r="M76" s="141"/>
      <c r="N76" s="141"/>
      <c r="O76" s="141"/>
      <c r="P76" s="141"/>
      <c r="Q76" s="141"/>
      <c r="R76" s="141"/>
      <c r="AJ76" s="124"/>
      <c r="AK76" s="124"/>
      <c r="AL76" s="124"/>
      <c r="AM76" s="124"/>
      <c r="AN76" s="124"/>
      <c r="AO76" s="124"/>
      <c r="AP76" s="124"/>
      <c r="AQ76" s="124"/>
      <c r="AR76" s="124"/>
      <c r="AS76" s="124"/>
      <c r="AT76" s="124"/>
      <c r="AU76" s="124"/>
      <c r="AV76" s="124"/>
      <c r="AW76" s="124"/>
      <c r="AX76" s="124"/>
      <c r="AY76" s="124"/>
      <c r="BA76" s="162"/>
      <c r="BB76" s="162"/>
      <c r="BD76" s="124"/>
    </row>
    <row r="77" spans="1:56">
      <c r="A77" s="124"/>
      <c r="F77" s="124"/>
      <c r="G77" s="123"/>
      <c r="H77" s="123"/>
      <c r="I77" s="123"/>
      <c r="J77" s="124"/>
      <c r="K77" s="124"/>
      <c r="L77" s="140"/>
      <c r="M77" s="141"/>
      <c r="N77" s="141"/>
      <c r="O77" s="141"/>
      <c r="P77" s="141"/>
      <c r="Q77" s="141"/>
      <c r="R77" s="141"/>
      <c r="AJ77" s="124"/>
      <c r="AK77" s="124"/>
      <c r="AL77" s="124"/>
      <c r="AM77" s="124"/>
      <c r="AN77" s="124"/>
      <c r="AO77" s="124"/>
      <c r="AP77" s="124"/>
      <c r="AQ77" s="124"/>
      <c r="AR77" s="124"/>
      <c r="AS77" s="124"/>
      <c r="AT77" s="124"/>
      <c r="AU77" s="124"/>
      <c r="AV77" s="124"/>
      <c r="AW77" s="124"/>
      <c r="AX77" s="124"/>
      <c r="AY77" s="124"/>
      <c r="BA77" s="162"/>
      <c r="BB77" s="162"/>
      <c r="BD77" s="124"/>
    </row>
    <row r="78" spans="1:56">
      <c r="A78" s="124"/>
      <c r="F78" s="124"/>
      <c r="G78" s="123"/>
      <c r="H78" s="123"/>
      <c r="I78" s="123"/>
      <c r="J78" s="124"/>
      <c r="K78" s="124"/>
      <c r="L78" s="140"/>
      <c r="M78" s="141"/>
      <c r="N78" s="141"/>
      <c r="O78" s="141"/>
      <c r="P78" s="141"/>
      <c r="Q78" s="141"/>
      <c r="R78" s="141"/>
      <c r="AJ78" s="124"/>
      <c r="AK78" s="124"/>
      <c r="AL78" s="124"/>
      <c r="AM78" s="124"/>
      <c r="AN78" s="124"/>
      <c r="AO78" s="124"/>
      <c r="AP78" s="124"/>
      <c r="AQ78" s="124"/>
      <c r="AR78" s="124"/>
      <c r="AS78" s="124"/>
      <c r="AT78" s="124"/>
      <c r="AU78" s="124"/>
      <c r="AV78" s="124"/>
      <c r="AW78" s="124"/>
      <c r="AX78" s="124"/>
      <c r="AY78" s="124"/>
      <c r="BA78" s="162"/>
      <c r="BB78" s="162"/>
      <c r="BD78" s="124"/>
    </row>
    <row r="79" spans="1:56">
      <c r="A79" s="124"/>
      <c r="F79" s="124"/>
      <c r="G79" s="123"/>
      <c r="H79" s="123"/>
      <c r="I79" s="123"/>
      <c r="J79" s="124"/>
      <c r="K79" s="124"/>
      <c r="L79" s="140"/>
      <c r="M79" s="141"/>
      <c r="N79" s="141"/>
      <c r="O79" s="141"/>
      <c r="P79" s="141"/>
      <c r="Q79" s="141"/>
      <c r="R79" s="141"/>
      <c r="AJ79" s="124"/>
      <c r="AK79" s="124"/>
      <c r="AL79" s="124"/>
      <c r="AM79" s="124"/>
      <c r="AN79" s="124"/>
      <c r="AO79" s="124"/>
      <c r="AP79" s="124"/>
      <c r="AQ79" s="124"/>
      <c r="AR79" s="124"/>
      <c r="AS79" s="124"/>
      <c r="AT79" s="124"/>
      <c r="AU79" s="124"/>
      <c r="AV79" s="124"/>
      <c r="AW79" s="124"/>
      <c r="AX79" s="124"/>
      <c r="AY79" s="124"/>
      <c r="BA79" s="162"/>
      <c r="BB79" s="162"/>
      <c r="BD79" s="124"/>
    </row>
    <row r="80" spans="1:56">
      <c r="A80" s="124"/>
      <c r="F80" s="124"/>
      <c r="G80" s="123"/>
      <c r="H80" s="123"/>
      <c r="I80" s="123"/>
      <c r="J80" s="124"/>
      <c r="K80" s="124"/>
      <c r="L80" s="140"/>
      <c r="M80" s="141"/>
      <c r="N80" s="141"/>
      <c r="O80" s="141"/>
      <c r="P80" s="141"/>
      <c r="Q80" s="141"/>
      <c r="R80" s="141"/>
      <c r="AJ80" s="124"/>
      <c r="AK80" s="124"/>
      <c r="AL80" s="124"/>
      <c r="AM80" s="124"/>
      <c r="AN80" s="124"/>
      <c r="AO80" s="124"/>
      <c r="AP80" s="124"/>
      <c r="AQ80" s="124"/>
      <c r="AR80" s="124"/>
      <c r="AS80" s="124"/>
      <c r="AT80" s="124"/>
      <c r="AU80" s="124"/>
      <c r="AV80" s="124"/>
      <c r="AW80" s="124"/>
      <c r="AX80" s="124"/>
      <c r="AY80" s="124"/>
      <c r="BA80" s="162"/>
      <c r="BB80" s="162"/>
      <c r="BD80" s="124"/>
    </row>
    <row r="81" spans="1:56">
      <c r="A81" s="124"/>
      <c r="F81" s="124"/>
      <c r="G81" s="123"/>
      <c r="H81" s="123"/>
      <c r="I81" s="123"/>
      <c r="J81" s="124"/>
      <c r="K81" s="124"/>
      <c r="L81" s="140"/>
      <c r="M81" s="141"/>
      <c r="N81" s="141"/>
      <c r="O81" s="141"/>
      <c r="P81" s="141"/>
      <c r="Q81" s="141"/>
      <c r="R81" s="141"/>
      <c r="AJ81" s="124"/>
      <c r="AK81" s="124"/>
      <c r="AL81" s="124"/>
      <c r="AM81" s="124"/>
      <c r="AN81" s="124"/>
      <c r="AO81" s="124"/>
      <c r="AP81" s="124"/>
      <c r="AQ81" s="124"/>
      <c r="AR81" s="124"/>
      <c r="AS81" s="124"/>
      <c r="AT81" s="124"/>
      <c r="AU81" s="124"/>
      <c r="AV81" s="124"/>
      <c r="AW81" s="124"/>
      <c r="AX81" s="124"/>
      <c r="AY81" s="124"/>
      <c r="BA81" s="162"/>
      <c r="BB81" s="162"/>
      <c r="BD81" s="124"/>
    </row>
    <row r="82" spans="1:56">
      <c r="A82" s="124"/>
      <c r="F82" s="124"/>
      <c r="G82" s="123"/>
      <c r="H82" s="123"/>
      <c r="I82" s="123"/>
      <c r="J82" s="124"/>
      <c r="K82" s="124"/>
      <c r="L82" s="140"/>
      <c r="M82" s="141"/>
      <c r="N82" s="141"/>
      <c r="O82" s="141"/>
      <c r="P82" s="141"/>
      <c r="Q82" s="141"/>
      <c r="R82" s="141"/>
      <c r="AJ82" s="124"/>
      <c r="AK82" s="124"/>
      <c r="AL82" s="124"/>
      <c r="AM82" s="124"/>
      <c r="AN82" s="124"/>
      <c r="AO82" s="124"/>
      <c r="AP82" s="124"/>
      <c r="AQ82" s="124"/>
      <c r="AR82" s="124"/>
      <c r="AS82" s="124"/>
      <c r="AT82" s="124"/>
      <c r="AU82" s="124"/>
      <c r="AV82" s="124"/>
      <c r="AW82" s="124"/>
      <c r="AX82" s="124"/>
      <c r="AY82" s="124"/>
      <c r="BA82" s="162"/>
      <c r="BB82" s="162"/>
      <c r="BD82" s="124"/>
    </row>
    <row r="83" spans="1:56">
      <c r="A83" s="124"/>
      <c r="F83" s="124"/>
      <c r="G83" s="123"/>
      <c r="H83" s="123"/>
      <c r="I83" s="123"/>
      <c r="J83" s="124"/>
      <c r="K83" s="124"/>
      <c r="L83" s="140"/>
      <c r="M83" s="141"/>
      <c r="N83" s="141"/>
      <c r="O83" s="141"/>
      <c r="P83" s="141"/>
      <c r="Q83" s="141"/>
      <c r="R83" s="141"/>
      <c r="AJ83" s="124"/>
      <c r="AK83" s="124"/>
      <c r="AL83" s="124"/>
      <c r="AM83" s="124"/>
      <c r="AN83" s="124"/>
      <c r="AO83" s="124"/>
      <c r="AP83" s="124"/>
      <c r="AQ83" s="124"/>
      <c r="AR83" s="124"/>
      <c r="AS83" s="124"/>
      <c r="AT83" s="124"/>
      <c r="AU83" s="124"/>
      <c r="AV83" s="124"/>
      <c r="AW83" s="124"/>
      <c r="AX83" s="124"/>
      <c r="AY83" s="124"/>
      <c r="BA83" s="162"/>
      <c r="BB83" s="162"/>
      <c r="BD83" s="124"/>
    </row>
    <row r="84" spans="1:56">
      <c r="A84" s="124"/>
      <c r="F84" s="124"/>
      <c r="G84" s="123"/>
      <c r="H84" s="123"/>
      <c r="I84" s="123"/>
      <c r="J84" s="124"/>
      <c r="K84" s="124"/>
      <c r="L84" s="140"/>
      <c r="M84" s="141"/>
      <c r="N84" s="141"/>
      <c r="O84" s="141"/>
      <c r="P84" s="141"/>
      <c r="Q84" s="141"/>
      <c r="R84" s="141"/>
      <c r="AJ84" s="124"/>
      <c r="AK84" s="124"/>
      <c r="AL84" s="124"/>
      <c r="AM84" s="124"/>
      <c r="AN84" s="124"/>
      <c r="AO84" s="124"/>
      <c r="AP84" s="124"/>
      <c r="AQ84" s="124"/>
      <c r="AR84" s="124"/>
      <c r="AS84" s="124"/>
      <c r="AT84" s="124"/>
      <c r="AU84" s="124"/>
      <c r="AV84" s="124"/>
      <c r="AW84" s="124"/>
      <c r="AX84" s="124"/>
      <c r="AY84" s="124"/>
      <c r="BA84" s="162"/>
      <c r="BB84" s="162"/>
      <c r="BD84" s="124"/>
    </row>
    <row r="85" spans="1:56">
      <c r="A85" s="124"/>
      <c r="F85" s="124"/>
      <c r="G85" s="123"/>
      <c r="H85" s="123"/>
      <c r="I85" s="123"/>
      <c r="J85" s="124"/>
      <c r="K85" s="124"/>
      <c r="L85" s="140"/>
      <c r="M85" s="141"/>
      <c r="N85" s="141"/>
      <c r="O85" s="141"/>
      <c r="P85" s="141"/>
      <c r="Q85" s="141"/>
      <c r="R85" s="141"/>
      <c r="AJ85" s="124"/>
      <c r="AK85" s="124"/>
      <c r="AL85" s="124"/>
      <c r="AM85" s="124"/>
      <c r="AN85" s="124"/>
      <c r="AO85" s="124"/>
      <c r="AP85" s="124"/>
      <c r="AQ85" s="124"/>
      <c r="AR85" s="124"/>
      <c r="AS85" s="124"/>
      <c r="AT85" s="124"/>
      <c r="AU85" s="124"/>
      <c r="AV85" s="124"/>
      <c r="AW85" s="124"/>
      <c r="AX85" s="124"/>
      <c r="AY85" s="124"/>
      <c r="BA85" s="162"/>
      <c r="BB85" s="162"/>
      <c r="BD85" s="124"/>
    </row>
    <row r="86" spans="1:56">
      <c r="A86" s="124"/>
      <c r="F86" s="124"/>
      <c r="G86" s="123"/>
      <c r="H86" s="123"/>
      <c r="I86" s="123"/>
      <c r="J86" s="124"/>
      <c r="K86" s="124"/>
      <c r="L86" s="140"/>
      <c r="M86" s="141"/>
      <c r="N86" s="141"/>
      <c r="O86" s="141"/>
      <c r="P86" s="141"/>
      <c r="Q86" s="141"/>
      <c r="R86" s="141"/>
      <c r="AJ86" s="124"/>
      <c r="AK86" s="124"/>
      <c r="AL86" s="124"/>
      <c r="AM86" s="124"/>
      <c r="AN86" s="124"/>
      <c r="AO86" s="124"/>
      <c r="AP86" s="124"/>
      <c r="AQ86" s="124"/>
      <c r="AR86" s="124"/>
      <c r="AS86" s="124"/>
      <c r="AT86" s="124"/>
      <c r="AU86" s="124"/>
      <c r="AV86" s="124"/>
      <c r="AW86" s="124"/>
      <c r="AX86" s="124"/>
      <c r="AY86" s="124"/>
      <c r="BA86" s="162"/>
      <c r="BB86" s="162"/>
      <c r="BD86" s="124"/>
    </row>
    <row r="87" spans="1:56">
      <c r="A87" s="124"/>
      <c r="F87" s="124"/>
      <c r="G87" s="123"/>
      <c r="H87" s="123"/>
      <c r="I87" s="123"/>
      <c r="J87" s="124"/>
      <c r="K87" s="124"/>
      <c r="L87" s="140"/>
      <c r="M87" s="141"/>
      <c r="N87" s="141"/>
      <c r="O87" s="141"/>
      <c r="P87" s="141"/>
      <c r="Q87" s="141"/>
      <c r="R87" s="141"/>
      <c r="AJ87" s="124"/>
      <c r="AK87" s="124"/>
      <c r="AL87" s="124"/>
      <c r="AM87" s="124"/>
      <c r="AN87" s="124"/>
      <c r="AO87" s="124"/>
      <c r="AP87" s="124"/>
      <c r="AQ87" s="124"/>
      <c r="AR87" s="124"/>
      <c r="AS87" s="124"/>
      <c r="AT87" s="124"/>
      <c r="AU87" s="124"/>
      <c r="AV87" s="124"/>
      <c r="AW87" s="124"/>
      <c r="AX87" s="124"/>
      <c r="AY87" s="124"/>
      <c r="BA87" s="162"/>
      <c r="BB87" s="162"/>
      <c r="BD87" s="124"/>
    </row>
    <row r="88" spans="1:56">
      <c r="A88" s="124"/>
      <c r="F88" s="124"/>
      <c r="G88" s="123"/>
      <c r="H88" s="123"/>
      <c r="I88" s="123"/>
      <c r="J88" s="124"/>
      <c r="K88" s="124"/>
      <c r="L88" s="140"/>
      <c r="M88" s="141"/>
      <c r="N88" s="141"/>
      <c r="O88" s="141"/>
      <c r="P88" s="141"/>
      <c r="Q88" s="141"/>
      <c r="R88" s="141"/>
      <c r="AJ88" s="124"/>
      <c r="AK88" s="124"/>
      <c r="AL88" s="124"/>
      <c r="AM88" s="124"/>
      <c r="AN88" s="124"/>
      <c r="AO88" s="124"/>
      <c r="AP88" s="124"/>
      <c r="AQ88" s="124"/>
      <c r="AR88" s="124"/>
      <c r="AS88" s="124"/>
      <c r="AT88" s="124"/>
      <c r="AU88" s="124"/>
      <c r="AV88" s="124"/>
      <c r="AW88" s="124"/>
      <c r="AX88" s="124"/>
      <c r="AY88" s="124"/>
      <c r="BA88" s="162"/>
      <c r="BB88" s="162"/>
      <c r="BD88" s="124"/>
    </row>
    <row r="89" spans="1:56">
      <c r="A89" s="124"/>
      <c r="F89" s="124"/>
      <c r="G89" s="123"/>
      <c r="H89" s="123"/>
      <c r="I89" s="123"/>
      <c r="J89" s="124"/>
      <c r="K89" s="124"/>
      <c r="L89" s="140"/>
      <c r="M89" s="141"/>
      <c r="N89" s="141"/>
      <c r="O89" s="141"/>
      <c r="P89" s="141"/>
      <c r="Q89" s="141"/>
      <c r="R89" s="141"/>
      <c r="AJ89" s="124"/>
      <c r="AK89" s="124"/>
      <c r="AL89" s="124"/>
      <c r="AM89" s="124"/>
      <c r="AN89" s="124"/>
      <c r="AO89" s="124"/>
      <c r="AP89" s="124"/>
      <c r="AQ89" s="124"/>
      <c r="AR89" s="124"/>
      <c r="AS89" s="124"/>
      <c r="AT89" s="124"/>
      <c r="AU89" s="124"/>
      <c r="AV89" s="124"/>
      <c r="AW89" s="124"/>
      <c r="AX89" s="124"/>
      <c r="AY89" s="124"/>
      <c r="BA89" s="162"/>
      <c r="BB89" s="162"/>
      <c r="BD89" s="124"/>
    </row>
    <row r="90" spans="1:56">
      <c r="A90" s="124"/>
      <c r="F90" s="124"/>
      <c r="G90" s="123"/>
      <c r="H90" s="123"/>
      <c r="I90" s="123"/>
      <c r="J90" s="124"/>
      <c r="K90" s="124"/>
      <c r="L90" s="140"/>
      <c r="M90" s="141"/>
      <c r="N90" s="141"/>
      <c r="O90" s="141"/>
      <c r="P90" s="141"/>
      <c r="Q90" s="141"/>
      <c r="R90" s="141"/>
      <c r="AJ90" s="124"/>
      <c r="AK90" s="124"/>
      <c r="AL90" s="124"/>
      <c r="AM90" s="124"/>
      <c r="AN90" s="124"/>
      <c r="AO90" s="124"/>
      <c r="AP90" s="124"/>
      <c r="AQ90" s="124"/>
      <c r="AR90" s="124"/>
      <c r="AS90" s="124"/>
      <c r="AT90" s="124"/>
      <c r="AU90" s="124"/>
      <c r="AV90" s="124"/>
      <c r="AW90" s="124"/>
      <c r="AX90" s="124"/>
      <c r="AY90" s="124"/>
      <c r="BA90" s="162"/>
      <c r="BB90" s="162"/>
      <c r="BD90" s="124"/>
    </row>
    <row r="91" spans="1:56">
      <c r="A91" s="124"/>
      <c r="F91" s="124"/>
      <c r="G91" s="123"/>
      <c r="H91" s="123"/>
      <c r="I91" s="123"/>
      <c r="J91" s="124"/>
      <c r="K91" s="124"/>
      <c r="L91" s="140"/>
      <c r="M91" s="141"/>
      <c r="N91" s="141"/>
      <c r="O91" s="141"/>
      <c r="P91" s="141"/>
      <c r="Q91" s="141"/>
      <c r="R91" s="141"/>
      <c r="AJ91" s="124"/>
      <c r="AK91" s="124"/>
      <c r="AL91" s="124"/>
      <c r="AM91" s="124"/>
      <c r="AN91" s="124"/>
      <c r="AO91" s="124"/>
      <c r="AP91" s="124"/>
      <c r="AQ91" s="124"/>
      <c r="AR91" s="124"/>
      <c r="AS91" s="124"/>
      <c r="AT91" s="124"/>
      <c r="AU91" s="124"/>
      <c r="AV91" s="124"/>
      <c r="AW91" s="124"/>
      <c r="AX91" s="124"/>
      <c r="AY91" s="124"/>
      <c r="BA91" s="162"/>
      <c r="BB91" s="162"/>
      <c r="BD91" s="124"/>
    </row>
    <row r="92" spans="1:56">
      <c r="A92" s="124"/>
      <c r="F92" s="124"/>
      <c r="G92" s="123"/>
      <c r="H92" s="123"/>
      <c r="I92" s="123"/>
      <c r="J92" s="124"/>
      <c r="K92" s="124"/>
      <c r="L92" s="140"/>
      <c r="M92" s="141"/>
      <c r="N92" s="141"/>
      <c r="O92" s="141"/>
      <c r="P92" s="141"/>
      <c r="Q92" s="141"/>
      <c r="R92" s="141"/>
      <c r="AJ92" s="124"/>
      <c r="AK92" s="124"/>
      <c r="AL92" s="124"/>
      <c r="AM92" s="124"/>
      <c r="AN92" s="124"/>
      <c r="AO92" s="124"/>
      <c r="AP92" s="124"/>
      <c r="AQ92" s="124"/>
      <c r="AR92" s="124"/>
      <c r="AS92" s="124"/>
      <c r="AT92" s="124"/>
      <c r="AU92" s="124"/>
      <c r="AV92" s="124"/>
      <c r="AW92" s="124"/>
      <c r="AX92" s="124"/>
      <c r="AY92" s="124"/>
      <c r="BA92" s="162"/>
      <c r="BB92" s="162"/>
      <c r="BD92" s="124"/>
    </row>
    <row r="93" spans="1:56">
      <c r="A93" s="124"/>
      <c r="F93" s="124"/>
      <c r="G93" s="123"/>
      <c r="H93" s="123"/>
      <c r="I93" s="123"/>
      <c r="J93" s="124"/>
      <c r="K93" s="124"/>
      <c r="L93" s="140"/>
      <c r="M93" s="141"/>
      <c r="N93" s="141"/>
      <c r="O93" s="141"/>
      <c r="P93" s="141"/>
      <c r="Q93" s="141"/>
      <c r="R93" s="141"/>
      <c r="AJ93" s="124"/>
      <c r="AK93" s="124"/>
      <c r="AL93" s="124"/>
      <c r="AM93" s="124"/>
      <c r="AN93" s="124"/>
      <c r="AO93" s="124"/>
      <c r="AP93" s="124"/>
      <c r="AQ93" s="124"/>
      <c r="AR93" s="124"/>
      <c r="AS93" s="124"/>
      <c r="AT93" s="124"/>
      <c r="AU93" s="124"/>
      <c r="AV93" s="124"/>
      <c r="AW93" s="124"/>
      <c r="AX93" s="124"/>
      <c r="AY93" s="124"/>
      <c r="BA93" s="162"/>
      <c r="BB93" s="162"/>
      <c r="BD93" s="124"/>
    </row>
    <row r="94" spans="1:56">
      <c r="A94" s="124"/>
      <c r="F94" s="124"/>
      <c r="G94" s="123"/>
      <c r="H94" s="123"/>
      <c r="I94" s="123"/>
      <c r="J94" s="124"/>
      <c r="K94" s="124"/>
      <c r="L94" s="140"/>
      <c r="M94" s="141"/>
      <c r="N94" s="141"/>
      <c r="O94" s="141"/>
      <c r="P94" s="141"/>
      <c r="Q94" s="141"/>
      <c r="R94" s="141"/>
      <c r="AJ94" s="124"/>
      <c r="AK94" s="124"/>
      <c r="AL94" s="124"/>
      <c r="AM94" s="124"/>
      <c r="AN94" s="124"/>
      <c r="AO94" s="124"/>
      <c r="AP94" s="124"/>
      <c r="AQ94" s="124"/>
      <c r="AR94" s="124"/>
      <c r="AS94" s="124"/>
      <c r="AT94" s="124"/>
      <c r="AU94" s="124"/>
      <c r="AV94" s="124"/>
      <c r="AW94" s="124"/>
      <c r="AX94" s="124"/>
      <c r="AY94" s="124"/>
      <c r="BA94" s="162"/>
      <c r="BB94" s="162"/>
      <c r="BD94" s="124"/>
    </row>
    <row r="95" spans="1:56">
      <c r="A95" s="124"/>
      <c r="F95" s="124"/>
      <c r="G95" s="123"/>
      <c r="H95" s="123"/>
      <c r="I95" s="123"/>
      <c r="J95" s="124"/>
      <c r="K95" s="124"/>
      <c r="L95" s="140"/>
      <c r="M95" s="141"/>
      <c r="N95" s="141"/>
      <c r="O95" s="141"/>
      <c r="P95" s="141"/>
      <c r="Q95" s="141"/>
      <c r="R95" s="141"/>
      <c r="AJ95" s="124"/>
      <c r="AK95" s="124"/>
      <c r="AL95" s="124"/>
      <c r="AM95" s="124"/>
      <c r="AN95" s="124"/>
      <c r="AO95" s="124"/>
      <c r="AP95" s="124"/>
      <c r="AQ95" s="124"/>
      <c r="AR95" s="124"/>
      <c r="AS95" s="124"/>
      <c r="AT95" s="124"/>
      <c r="AU95" s="124"/>
      <c r="AV95" s="124"/>
      <c r="AW95" s="124"/>
      <c r="AX95" s="124"/>
      <c r="AY95" s="124"/>
      <c r="BA95" s="162"/>
      <c r="BB95" s="162"/>
      <c r="BD95" s="124"/>
    </row>
    <row r="96" spans="1:56">
      <c r="A96" s="124"/>
      <c r="F96" s="124"/>
      <c r="G96" s="123"/>
      <c r="H96" s="123"/>
      <c r="I96" s="123"/>
      <c r="J96" s="124"/>
      <c r="K96" s="124"/>
      <c r="L96" s="140"/>
      <c r="M96" s="141"/>
      <c r="N96" s="141"/>
      <c r="O96" s="141"/>
      <c r="P96" s="141"/>
      <c r="Q96" s="141"/>
      <c r="R96" s="141"/>
      <c r="AJ96" s="124"/>
      <c r="AK96" s="124"/>
      <c r="AL96" s="124"/>
      <c r="AM96" s="124"/>
      <c r="AN96" s="124"/>
      <c r="AO96" s="124"/>
      <c r="AP96" s="124"/>
      <c r="AQ96" s="124"/>
      <c r="AR96" s="124"/>
      <c r="AS96" s="124"/>
      <c r="AT96" s="124"/>
      <c r="AU96" s="124"/>
      <c r="AV96" s="124"/>
      <c r="AW96" s="124"/>
      <c r="AX96" s="124"/>
      <c r="AY96" s="124"/>
      <c r="BA96" s="162"/>
      <c r="BB96" s="162"/>
      <c r="BD96" s="124"/>
    </row>
    <row r="97" spans="1:56">
      <c r="A97" s="124"/>
      <c r="F97" s="124"/>
      <c r="G97" s="123"/>
      <c r="H97" s="123"/>
      <c r="I97" s="123"/>
      <c r="J97" s="124"/>
      <c r="K97" s="124"/>
      <c r="L97" s="140"/>
      <c r="M97" s="141"/>
      <c r="N97" s="141"/>
      <c r="O97" s="141"/>
      <c r="P97" s="141"/>
      <c r="Q97" s="141"/>
      <c r="R97" s="141"/>
      <c r="AJ97" s="124"/>
      <c r="AK97" s="124"/>
      <c r="AL97" s="124"/>
      <c r="AM97" s="124"/>
      <c r="AN97" s="124"/>
      <c r="AO97" s="124"/>
      <c r="AP97" s="124"/>
      <c r="AQ97" s="124"/>
      <c r="AR97" s="124"/>
      <c r="AS97" s="124"/>
      <c r="AT97" s="124"/>
      <c r="AU97" s="124"/>
      <c r="AV97" s="124"/>
      <c r="AW97" s="124"/>
      <c r="AX97" s="124"/>
      <c r="AY97" s="124"/>
      <c r="BA97" s="162"/>
      <c r="BB97" s="162"/>
      <c r="BD97" s="124"/>
    </row>
    <row r="98" spans="1:56">
      <c r="A98" s="124"/>
      <c r="F98" s="124"/>
      <c r="G98" s="123"/>
      <c r="H98" s="123"/>
      <c r="I98" s="123"/>
      <c r="J98" s="124"/>
      <c r="K98" s="124"/>
      <c r="L98" s="140"/>
      <c r="M98" s="141"/>
      <c r="N98" s="141"/>
      <c r="O98" s="141"/>
      <c r="P98" s="141"/>
      <c r="Q98" s="141"/>
      <c r="R98" s="141"/>
      <c r="AJ98" s="124"/>
      <c r="AK98" s="124"/>
      <c r="AL98" s="124"/>
      <c r="AM98" s="124"/>
      <c r="AN98" s="124"/>
      <c r="AO98" s="124"/>
      <c r="AP98" s="124"/>
      <c r="AQ98" s="124"/>
      <c r="AR98" s="124"/>
      <c r="AS98" s="124"/>
      <c r="AT98" s="124"/>
      <c r="AU98" s="124"/>
      <c r="AV98" s="124"/>
      <c r="AW98" s="124"/>
      <c r="AX98" s="124"/>
      <c r="AY98" s="124"/>
      <c r="BA98" s="162"/>
      <c r="BB98" s="162"/>
      <c r="BD98" s="124"/>
    </row>
    <row r="99" spans="1:56">
      <c r="A99" s="124"/>
      <c r="F99" s="124"/>
      <c r="G99" s="123"/>
      <c r="H99" s="123"/>
      <c r="I99" s="123"/>
      <c r="J99" s="124"/>
      <c r="K99" s="124"/>
      <c r="L99" s="140"/>
      <c r="M99" s="141"/>
      <c r="N99" s="141"/>
      <c r="O99" s="141"/>
      <c r="P99" s="141"/>
      <c r="Q99" s="141"/>
      <c r="R99" s="141"/>
      <c r="AJ99" s="124"/>
      <c r="AK99" s="124"/>
      <c r="AL99" s="124"/>
      <c r="AM99" s="124"/>
      <c r="AN99" s="124"/>
      <c r="AO99" s="124"/>
      <c r="AP99" s="124"/>
      <c r="AQ99" s="124"/>
      <c r="AR99" s="124"/>
      <c r="AS99" s="124"/>
      <c r="AT99" s="124"/>
      <c r="AU99" s="124"/>
      <c r="AV99" s="124"/>
      <c r="AW99" s="124"/>
      <c r="AX99" s="124"/>
      <c r="AY99" s="124"/>
      <c r="BA99" s="162"/>
      <c r="BB99" s="162"/>
      <c r="BD99" s="124"/>
    </row>
    <row r="100" spans="1:56">
      <c r="A100" s="124"/>
      <c r="F100" s="124"/>
      <c r="G100" s="123"/>
      <c r="H100" s="123"/>
      <c r="I100" s="123"/>
      <c r="J100" s="124"/>
      <c r="K100" s="124"/>
      <c r="L100" s="140"/>
      <c r="M100" s="141"/>
      <c r="N100" s="141"/>
      <c r="O100" s="141"/>
      <c r="P100" s="141"/>
      <c r="Q100" s="141"/>
      <c r="R100" s="141"/>
      <c r="AJ100" s="124"/>
      <c r="AK100" s="124"/>
      <c r="AL100" s="124"/>
      <c r="AM100" s="124"/>
      <c r="AN100" s="124"/>
      <c r="AO100" s="124"/>
      <c r="AP100" s="124"/>
      <c r="AQ100" s="124"/>
      <c r="AR100" s="124"/>
      <c r="AS100" s="124"/>
      <c r="AT100" s="124"/>
      <c r="AU100" s="124"/>
      <c r="AV100" s="124"/>
      <c r="AW100" s="124"/>
      <c r="AX100" s="124"/>
      <c r="AY100" s="124"/>
      <c r="BA100" s="162"/>
      <c r="BB100" s="162"/>
      <c r="BD100" s="124"/>
    </row>
    <row r="101" spans="1:56">
      <c r="A101" s="124"/>
      <c r="F101" s="124"/>
      <c r="G101" s="123"/>
      <c r="H101" s="123"/>
      <c r="I101" s="123"/>
      <c r="J101" s="124"/>
      <c r="K101" s="124"/>
      <c r="L101" s="140"/>
      <c r="M101" s="141"/>
      <c r="N101" s="141"/>
      <c r="O101" s="141"/>
      <c r="P101" s="141"/>
      <c r="Q101" s="141"/>
      <c r="R101" s="141"/>
      <c r="AJ101" s="124"/>
      <c r="AK101" s="124"/>
      <c r="AL101" s="124"/>
      <c r="AM101" s="124"/>
      <c r="AN101" s="124"/>
      <c r="AO101" s="124"/>
      <c r="AP101" s="124"/>
      <c r="AQ101" s="124"/>
      <c r="AR101" s="124"/>
      <c r="AS101" s="124"/>
      <c r="AT101" s="124"/>
      <c r="AU101" s="124"/>
      <c r="AV101" s="124"/>
      <c r="AW101" s="124"/>
      <c r="AX101" s="124"/>
      <c r="AY101" s="124"/>
      <c r="BA101" s="162"/>
      <c r="BB101" s="162"/>
      <c r="BD101" s="124"/>
    </row>
    <row r="102" spans="1:56">
      <c r="A102" s="124"/>
      <c r="F102" s="124"/>
      <c r="G102" s="123"/>
      <c r="H102" s="123"/>
      <c r="I102" s="123"/>
      <c r="J102" s="124"/>
      <c r="K102" s="124"/>
      <c r="L102" s="140"/>
      <c r="M102" s="141"/>
      <c r="N102" s="141"/>
      <c r="O102" s="141"/>
      <c r="P102" s="141"/>
      <c r="Q102" s="141"/>
      <c r="R102" s="141"/>
      <c r="AJ102" s="124"/>
      <c r="AK102" s="124"/>
      <c r="AL102" s="124"/>
      <c r="AM102" s="124"/>
      <c r="AN102" s="124"/>
      <c r="AO102" s="124"/>
      <c r="AP102" s="124"/>
      <c r="AQ102" s="124"/>
      <c r="AR102" s="124"/>
      <c r="AS102" s="124"/>
      <c r="AT102" s="124"/>
      <c r="AU102" s="124"/>
      <c r="AV102" s="124"/>
      <c r="AW102" s="124"/>
      <c r="AX102" s="124"/>
      <c r="AY102" s="124"/>
      <c r="BA102" s="162"/>
      <c r="BB102" s="162"/>
      <c r="BD102" s="124"/>
    </row>
    <row r="103" spans="1:56">
      <c r="A103" s="124"/>
      <c r="F103" s="124"/>
      <c r="G103" s="123"/>
      <c r="H103" s="123"/>
      <c r="I103" s="123"/>
      <c r="J103" s="124"/>
      <c r="K103" s="124"/>
      <c r="L103" s="140"/>
      <c r="M103" s="141"/>
      <c r="N103" s="141"/>
      <c r="O103" s="141"/>
      <c r="P103" s="141"/>
      <c r="Q103" s="141"/>
      <c r="R103" s="141"/>
      <c r="AJ103" s="124"/>
      <c r="AK103" s="124"/>
      <c r="AL103" s="124"/>
      <c r="AM103" s="124"/>
      <c r="AN103" s="124"/>
      <c r="AO103" s="124"/>
      <c r="AP103" s="124"/>
      <c r="AQ103" s="124"/>
      <c r="AR103" s="124"/>
      <c r="AS103" s="124"/>
      <c r="AT103" s="124"/>
      <c r="AU103" s="124"/>
      <c r="AV103" s="124"/>
      <c r="AW103" s="124"/>
      <c r="AX103" s="124"/>
      <c r="AY103" s="124"/>
      <c r="BA103" s="162"/>
      <c r="BB103" s="162"/>
      <c r="BD103" s="124"/>
    </row>
    <row r="104" spans="1:56">
      <c r="A104" s="124"/>
      <c r="F104" s="124"/>
      <c r="G104" s="123"/>
      <c r="H104" s="123"/>
      <c r="I104" s="123"/>
      <c r="J104" s="124"/>
      <c r="K104" s="124"/>
      <c r="L104" s="140"/>
      <c r="M104" s="141"/>
      <c r="N104" s="141"/>
      <c r="O104" s="141"/>
      <c r="P104" s="141"/>
      <c r="Q104" s="141"/>
      <c r="R104" s="141"/>
      <c r="AJ104" s="124"/>
      <c r="AK104" s="124"/>
      <c r="AL104" s="124"/>
      <c r="AM104" s="124"/>
      <c r="AN104" s="124"/>
      <c r="AO104" s="124"/>
      <c r="AP104" s="124"/>
      <c r="AQ104" s="124"/>
      <c r="AR104" s="124"/>
      <c r="AS104" s="124"/>
      <c r="AT104" s="124"/>
      <c r="AU104" s="124"/>
      <c r="AV104" s="124"/>
      <c r="AW104" s="124"/>
      <c r="AX104" s="124"/>
      <c r="AY104" s="124"/>
      <c r="BA104" s="162"/>
      <c r="BB104" s="162"/>
      <c r="BD104" s="124"/>
    </row>
    <row r="105" spans="1:56">
      <c r="A105" s="124"/>
      <c r="F105" s="124"/>
      <c r="G105" s="123"/>
      <c r="H105" s="123"/>
      <c r="I105" s="123"/>
      <c r="J105" s="124"/>
      <c r="K105" s="124"/>
      <c r="L105" s="140"/>
      <c r="M105" s="141"/>
      <c r="N105" s="141"/>
      <c r="O105" s="141"/>
      <c r="P105" s="141"/>
      <c r="Q105" s="141"/>
      <c r="R105" s="141"/>
      <c r="AJ105" s="124"/>
      <c r="AK105" s="124"/>
      <c r="AL105" s="124"/>
      <c r="AM105" s="124"/>
      <c r="AN105" s="124"/>
      <c r="AO105" s="124"/>
      <c r="AP105" s="124"/>
      <c r="AQ105" s="124"/>
      <c r="AR105" s="124"/>
      <c r="AS105" s="124"/>
      <c r="AT105" s="124"/>
      <c r="AU105" s="124"/>
      <c r="AV105" s="124"/>
      <c r="AW105" s="124"/>
      <c r="AX105" s="124"/>
      <c r="AY105" s="124"/>
      <c r="BA105" s="162"/>
      <c r="BB105" s="162"/>
      <c r="BD105" s="124"/>
    </row>
    <row r="106" spans="1:56">
      <c r="A106" s="124"/>
      <c r="F106" s="124"/>
      <c r="G106" s="123"/>
      <c r="H106" s="123"/>
      <c r="I106" s="123"/>
      <c r="J106" s="124"/>
      <c r="K106" s="124"/>
      <c r="L106" s="140"/>
      <c r="M106" s="141"/>
      <c r="N106" s="141"/>
      <c r="O106" s="141"/>
      <c r="P106" s="141"/>
      <c r="Q106" s="141"/>
      <c r="R106" s="141"/>
      <c r="AJ106" s="124"/>
      <c r="AK106" s="124"/>
      <c r="AL106" s="124"/>
      <c r="AM106" s="124"/>
      <c r="AN106" s="124"/>
      <c r="AO106" s="124"/>
      <c r="AP106" s="124"/>
      <c r="AQ106" s="124"/>
      <c r="AR106" s="124"/>
      <c r="AS106" s="124"/>
      <c r="AT106" s="124"/>
      <c r="AU106" s="124"/>
      <c r="AV106" s="124"/>
      <c r="AW106" s="124"/>
      <c r="AX106" s="124"/>
      <c r="AY106" s="124"/>
      <c r="BA106" s="162"/>
      <c r="BB106" s="162"/>
      <c r="BD106" s="124"/>
    </row>
    <row r="107" spans="1:56">
      <c r="A107" s="124"/>
      <c r="F107" s="124"/>
      <c r="G107" s="123"/>
      <c r="H107" s="123"/>
      <c r="I107" s="123"/>
      <c r="J107" s="124"/>
      <c r="K107" s="124"/>
      <c r="L107" s="140"/>
      <c r="M107" s="141"/>
      <c r="N107" s="141"/>
      <c r="O107" s="141"/>
      <c r="P107" s="141"/>
      <c r="Q107" s="141"/>
      <c r="R107" s="141"/>
      <c r="AJ107" s="124"/>
      <c r="AK107" s="124"/>
      <c r="AL107" s="124"/>
      <c r="AM107" s="124"/>
      <c r="AN107" s="124"/>
      <c r="AO107" s="124"/>
      <c r="AP107" s="124"/>
      <c r="AQ107" s="124"/>
      <c r="AR107" s="124"/>
      <c r="AS107" s="124"/>
      <c r="AT107" s="124"/>
      <c r="AU107" s="124"/>
      <c r="AV107" s="124"/>
      <c r="AW107" s="124"/>
      <c r="AX107" s="124"/>
      <c r="AY107" s="124"/>
      <c r="BA107" s="162"/>
      <c r="BB107" s="162"/>
      <c r="BD107" s="124"/>
    </row>
    <row r="108" spans="1:56">
      <c r="A108" s="124"/>
      <c r="F108" s="124"/>
      <c r="G108" s="123"/>
      <c r="H108" s="123"/>
      <c r="I108" s="123"/>
      <c r="J108" s="124"/>
      <c r="K108" s="124"/>
      <c r="L108" s="140"/>
      <c r="M108" s="141"/>
      <c r="N108" s="141"/>
      <c r="O108" s="141"/>
      <c r="P108" s="141"/>
      <c r="Q108" s="141"/>
      <c r="R108" s="141"/>
      <c r="AJ108" s="124"/>
      <c r="AK108" s="124"/>
      <c r="AL108" s="124"/>
      <c r="AM108" s="124"/>
      <c r="AN108" s="124"/>
      <c r="AO108" s="124"/>
      <c r="AP108" s="124"/>
      <c r="AQ108" s="124"/>
      <c r="AR108" s="124"/>
      <c r="AS108" s="124"/>
      <c r="AT108" s="124"/>
      <c r="AU108" s="124"/>
      <c r="AV108" s="124"/>
      <c r="AW108" s="124"/>
      <c r="AX108" s="124"/>
      <c r="AY108" s="124"/>
      <c r="BA108" s="162"/>
      <c r="BB108" s="162"/>
      <c r="BD108" s="124"/>
    </row>
    <row r="109" spans="1:56">
      <c r="A109" s="124"/>
      <c r="F109" s="124"/>
      <c r="G109" s="123"/>
      <c r="H109" s="123"/>
      <c r="I109" s="123"/>
      <c r="J109" s="124"/>
      <c r="K109" s="124"/>
      <c r="L109" s="140"/>
      <c r="M109" s="141"/>
      <c r="N109" s="141"/>
      <c r="O109" s="141"/>
      <c r="P109" s="141"/>
      <c r="Q109" s="141"/>
      <c r="R109" s="141"/>
      <c r="AJ109" s="124"/>
      <c r="AK109" s="124"/>
      <c r="AL109" s="124"/>
      <c r="AM109" s="124"/>
      <c r="AN109" s="124"/>
      <c r="AO109" s="124"/>
      <c r="AP109" s="124"/>
      <c r="AQ109" s="124"/>
      <c r="AR109" s="124"/>
      <c r="AS109" s="124"/>
      <c r="AT109" s="124"/>
      <c r="AU109" s="124"/>
      <c r="AV109" s="124"/>
      <c r="AW109" s="124"/>
      <c r="AX109" s="124"/>
      <c r="AY109" s="124"/>
      <c r="BA109" s="162"/>
      <c r="BB109" s="162"/>
      <c r="BD109" s="124"/>
    </row>
    <row r="110" spans="1:56">
      <c r="A110" s="124"/>
      <c r="F110" s="124"/>
      <c r="G110" s="123"/>
      <c r="H110" s="123"/>
      <c r="I110" s="123"/>
      <c r="J110" s="124"/>
      <c r="K110" s="124"/>
      <c r="L110" s="140"/>
      <c r="M110" s="141"/>
      <c r="N110" s="141"/>
      <c r="O110" s="141"/>
      <c r="P110" s="141"/>
      <c r="Q110" s="141"/>
      <c r="R110" s="141"/>
      <c r="AJ110" s="124"/>
      <c r="AK110" s="124"/>
      <c r="AL110" s="124"/>
      <c r="AM110" s="124"/>
      <c r="AN110" s="124"/>
      <c r="AO110" s="124"/>
      <c r="AP110" s="124"/>
      <c r="AQ110" s="124"/>
      <c r="AR110" s="124"/>
      <c r="AS110" s="124"/>
      <c r="AT110" s="124"/>
      <c r="AU110" s="124"/>
      <c r="AV110" s="124"/>
      <c r="AW110" s="124"/>
      <c r="AX110" s="124"/>
      <c r="AY110" s="124"/>
      <c r="BA110" s="162"/>
      <c r="BB110" s="162"/>
      <c r="BD110" s="124"/>
    </row>
    <row r="111" spans="1:56">
      <c r="A111" s="124"/>
      <c r="F111" s="124"/>
      <c r="G111" s="123"/>
      <c r="H111" s="123"/>
      <c r="I111" s="123"/>
      <c r="J111" s="124"/>
      <c r="K111" s="124"/>
      <c r="L111" s="140"/>
      <c r="M111" s="141"/>
      <c r="N111" s="141"/>
      <c r="O111" s="141"/>
      <c r="P111" s="141"/>
      <c r="Q111" s="141"/>
      <c r="R111" s="141"/>
      <c r="AJ111" s="124"/>
      <c r="AK111" s="124"/>
      <c r="AL111" s="124"/>
      <c r="AM111" s="124"/>
      <c r="AN111" s="124"/>
      <c r="AO111" s="124"/>
      <c r="AP111" s="124"/>
      <c r="AQ111" s="124"/>
      <c r="AR111" s="124"/>
      <c r="AS111" s="124"/>
      <c r="AT111" s="124"/>
      <c r="AU111" s="124"/>
      <c r="AV111" s="124"/>
      <c r="AW111" s="124"/>
      <c r="AX111" s="124"/>
      <c r="AY111" s="124"/>
      <c r="BA111" s="162"/>
      <c r="BB111" s="162"/>
      <c r="BD111" s="124"/>
    </row>
    <row r="112" spans="1:56">
      <c r="A112" s="124"/>
      <c r="F112" s="124"/>
      <c r="G112" s="123"/>
      <c r="H112" s="123"/>
      <c r="I112" s="123"/>
      <c r="J112" s="124"/>
      <c r="K112" s="124"/>
      <c r="L112" s="140"/>
      <c r="M112" s="141"/>
      <c r="N112" s="141"/>
      <c r="O112" s="141"/>
      <c r="P112" s="141"/>
      <c r="Q112" s="141"/>
      <c r="R112" s="141"/>
      <c r="AJ112" s="124"/>
      <c r="AK112" s="124"/>
      <c r="AL112" s="124"/>
      <c r="AM112" s="124"/>
      <c r="AN112" s="124"/>
      <c r="AO112" s="124"/>
      <c r="AP112" s="124"/>
      <c r="AQ112" s="124"/>
      <c r="AR112" s="124"/>
      <c r="AS112" s="124"/>
      <c r="AT112" s="124"/>
      <c r="AU112" s="124"/>
      <c r="AV112" s="124"/>
      <c r="AW112" s="124"/>
      <c r="AX112" s="124"/>
      <c r="AY112" s="124"/>
      <c r="BA112" s="162"/>
      <c r="BB112" s="162"/>
      <c r="BD112" s="124"/>
    </row>
    <row r="113" spans="1:56">
      <c r="A113" s="124"/>
      <c r="F113" s="124"/>
      <c r="G113" s="123"/>
      <c r="H113" s="123"/>
      <c r="I113" s="123"/>
      <c r="J113" s="124"/>
      <c r="K113" s="124"/>
      <c r="L113" s="140"/>
      <c r="M113" s="141"/>
      <c r="N113" s="141"/>
      <c r="O113" s="141"/>
      <c r="P113" s="141"/>
      <c r="Q113" s="141"/>
      <c r="R113" s="141"/>
      <c r="AJ113" s="124"/>
      <c r="AK113" s="124"/>
      <c r="AL113" s="124"/>
      <c r="AM113" s="124"/>
      <c r="AN113" s="124"/>
      <c r="AO113" s="124"/>
      <c r="AP113" s="124"/>
      <c r="AQ113" s="124"/>
      <c r="AR113" s="124"/>
      <c r="AS113" s="124"/>
      <c r="AT113" s="124"/>
      <c r="AU113" s="124"/>
      <c r="AV113" s="124"/>
      <c r="AW113" s="124"/>
      <c r="AX113" s="124"/>
      <c r="AY113" s="124"/>
      <c r="BA113" s="162"/>
      <c r="BB113" s="162"/>
      <c r="BD113" s="124"/>
    </row>
    <row r="114" spans="1:56">
      <c r="A114" s="124"/>
      <c r="F114" s="124"/>
      <c r="G114" s="123"/>
      <c r="H114" s="123"/>
      <c r="I114" s="123"/>
      <c r="J114" s="124"/>
      <c r="K114" s="124"/>
      <c r="L114" s="140"/>
      <c r="M114" s="141"/>
      <c r="N114" s="141"/>
      <c r="O114" s="141"/>
      <c r="P114" s="141"/>
      <c r="Q114" s="141"/>
      <c r="R114" s="141"/>
      <c r="AJ114" s="124"/>
      <c r="AK114" s="124"/>
      <c r="AL114" s="124"/>
      <c r="AM114" s="124"/>
      <c r="AN114" s="124"/>
      <c r="AO114" s="124"/>
      <c r="AP114" s="124"/>
      <c r="AQ114" s="124"/>
      <c r="AR114" s="124"/>
      <c r="AS114" s="124"/>
      <c r="AT114" s="124"/>
      <c r="AU114" s="124"/>
      <c r="AV114" s="124"/>
      <c r="AW114" s="124"/>
      <c r="AX114" s="124"/>
      <c r="AY114" s="124"/>
      <c r="BA114" s="162"/>
      <c r="BB114" s="162"/>
      <c r="BD114" s="124"/>
    </row>
    <row r="115" spans="1:56">
      <c r="A115" s="124"/>
      <c r="F115" s="124"/>
      <c r="G115" s="123"/>
      <c r="H115" s="123"/>
      <c r="I115" s="123"/>
      <c r="J115" s="124"/>
      <c r="K115" s="124"/>
      <c r="L115" s="140"/>
      <c r="M115" s="141"/>
      <c r="N115" s="141"/>
      <c r="O115" s="141"/>
      <c r="P115" s="141"/>
      <c r="Q115" s="141"/>
      <c r="R115" s="141"/>
      <c r="AJ115" s="124"/>
      <c r="AK115" s="124"/>
      <c r="AL115" s="124"/>
      <c r="AM115" s="124"/>
      <c r="AN115" s="124"/>
      <c r="AO115" s="124"/>
      <c r="AP115" s="124"/>
      <c r="AQ115" s="124"/>
      <c r="AR115" s="124"/>
      <c r="AS115" s="124"/>
      <c r="AT115" s="124"/>
      <c r="AU115" s="124"/>
      <c r="AV115" s="124"/>
      <c r="AW115" s="124"/>
      <c r="AX115" s="124"/>
      <c r="AY115" s="124"/>
      <c r="BA115" s="162"/>
      <c r="BB115" s="162"/>
      <c r="BD115" s="124"/>
    </row>
    <row r="116" spans="1:56">
      <c r="A116" s="124"/>
      <c r="F116" s="124"/>
      <c r="G116" s="123"/>
      <c r="H116" s="123"/>
      <c r="I116" s="123"/>
      <c r="J116" s="124"/>
      <c r="K116" s="124"/>
      <c r="L116" s="140"/>
      <c r="M116" s="141"/>
      <c r="N116" s="141"/>
      <c r="O116" s="141"/>
      <c r="P116" s="141"/>
      <c r="Q116" s="141"/>
      <c r="R116" s="141"/>
      <c r="AJ116" s="124"/>
      <c r="AK116" s="124"/>
      <c r="AL116" s="124"/>
      <c r="AM116" s="124"/>
      <c r="AN116" s="124"/>
      <c r="AO116" s="124"/>
      <c r="AP116" s="124"/>
      <c r="AQ116" s="124"/>
      <c r="AR116" s="124"/>
      <c r="AS116" s="124"/>
      <c r="AT116" s="124"/>
      <c r="AU116" s="124"/>
      <c r="AV116" s="124"/>
      <c r="AW116" s="124"/>
      <c r="AX116" s="124"/>
      <c r="AY116" s="124"/>
      <c r="BA116" s="162"/>
      <c r="BB116" s="162"/>
      <c r="BD116" s="124"/>
    </row>
    <row r="117" spans="1:56">
      <c r="A117" s="124"/>
      <c r="F117" s="124"/>
      <c r="G117" s="123"/>
      <c r="H117" s="123"/>
      <c r="I117" s="123"/>
      <c r="J117" s="124"/>
      <c r="K117" s="124"/>
      <c r="L117" s="140"/>
      <c r="M117" s="141"/>
      <c r="N117" s="141"/>
      <c r="O117" s="141"/>
      <c r="P117" s="141"/>
      <c r="Q117" s="141"/>
      <c r="R117" s="141"/>
      <c r="AJ117" s="124"/>
      <c r="AK117" s="124"/>
      <c r="AL117" s="124"/>
      <c r="AM117" s="124"/>
      <c r="AN117" s="124"/>
      <c r="AO117" s="124"/>
      <c r="AP117" s="124"/>
      <c r="AQ117" s="124"/>
      <c r="AR117" s="124"/>
      <c r="AS117" s="124"/>
      <c r="AT117" s="124"/>
      <c r="AU117" s="124"/>
      <c r="AV117" s="124"/>
      <c r="AW117" s="124"/>
      <c r="AX117" s="124"/>
      <c r="AY117" s="124"/>
      <c r="BA117" s="162"/>
      <c r="BB117" s="162"/>
      <c r="BD117" s="124"/>
    </row>
    <row r="118" spans="1:56">
      <c r="A118" s="124"/>
      <c r="F118" s="124"/>
      <c r="G118" s="123"/>
      <c r="H118" s="123"/>
      <c r="I118" s="123"/>
      <c r="J118" s="124"/>
      <c r="K118" s="124"/>
      <c r="L118" s="140"/>
      <c r="M118" s="141"/>
      <c r="N118" s="141"/>
      <c r="O118" s="141"/>
      <c r="P118" s="141"/>
      <c r="Q118" s="141"/>
      <c r="R118" s="141"/>
      <c r="AJ118" s="124"/>
      <c r="AK118" s="124"/>
      <c r="AL118" s="124"/>
      <c r="AM118" s="124"/>
      <c r="AN118" s="124"/>
      <c r="AO118" s="124"/>
      <c r="AP118" s="124"/>
      <c r="AQ118" s="124"/>
      <c r="AR118" s="124"/>
      <c r="AS118" s="124"/>
      <c r="AT118" s="124"/>
      <c r="AU118" s="124"/>
      <c r="AV118" s="124"/>
      <c r="AW118" s="124"/>
      <c r="AX118" s="124"/>
      <c r="AY118" s="124"/>
      <c r="BA118" s="162"/>
      <c r="BB118" s="162"/>
      <c r="BD118" s="124"/>
    </row>
    <row r="119" spans="1:56">
      <c r="A119" s="124"/>
      <c r="F119" s="124"/>
      <c r="G119" s="123"/>
      <c r="H119" s="123"/>
      <c r="I119" s="123"/>
      <c r="J119" s="124"/>
      <c r="K119" s="124"/>
      <c r="L119" s="140"/>
      <c r="M119" s="141"/>
      <c r="N119" s="141"/>
      <c r="O119" s="141"/>
      <c r="P119" s="141"/>
      <c r="Q119" s="141"/>
      <c r="R119" s="141"/>
      <c r="AJ119" s="124"/>
      <c r="AK119" s="124"/>
      <c r="AL119" s="124"/>
      <c r="AM119" s="124"/>
      <c r="AN119" s="124"/>
      <c r="AO119" s="124"/>
      <c r="AP119" s="124"/>
      <c r="AQ119" s="124"/>
      <c r="AR119" s="124"/>
      <c r="AS119" s="124"/>
      <c r="AT119" s="124"/>
      <c r="AU119" s="124"/>
      <c r="AV119" s="124"/>
      <c r="AW119" s="124"/>
      <c r="AX119" s="124"/>
      <c r="AY119" s="124"/>
      <c r="BA119" s="162"/>
      <c r="BB119" s="162"/>
      <c r="BD119" s="124"/>
    </row>
    <row r="120" spans="1:56">
      <c r="A120" s="124"/>
      <c r="F120" s="124"/>
      <c r="G120" s="123"/>
      <c r="H120" s="123"/>
      <c r="I120" s="123"/>
      <c r="J120" s="124"/>
      <c r="K120" s="124"/>
      <c r="L120" s="140"/>
      <c r="M120" s="141"/>
      <c r="N120" s="141"/>
      <c r="O120" s="141"/>
      <c r="P120" s="141"/>
      <c r="Q120" s="141"/>
      <c r="R120" s="141"/>
      <c r="AJ120" s="124"/>
      <c r="AK120" s="124"/>
      <c r="AL120" s="124"/>
      <c r="AM120" s="124"/>
      <c r="AN120" s="124"/>
      <c r="AO120" s="124"/>
      <c r="AP120" s="124"/>
      <c r="AQ120" s="124"/>
      <c r="AR120" s="124"/>
      <c r="AS120" s="124"/>
      <c r="AT120" s="124"/>
      <c r="AU120" s="124"/>
      <c r="AV120" s="124"/>
      <c r="AW120" s="124"/>
      <c r="AX120" s="124"/>
      <c r="AY120" s="124"/>
      <c r="BA120" s="162"/>
      <c r="BB120" s="162"/>
      <c r="BD120" s="124"/>
    </row>
    <row r="121" spans="1:56">
      <c r="A121" s="124"/>
      <c r="F121" s="124"/>
      <c r="G121" s="123"/>
      <c r="H121" s="123"/>
      <c r="I121" s="123"/>
      <c r="J121" s="124"/>
      <c r="K121" s="124"/>
      <c r="L121" s="140"/>
      <c r="M121" s="141"/>
      <c r="N121" s="141"/>
      <c r="O121" s="141"/>
      <c r="P121" s="141"/>
      <c r="Q121" s="141"/>
      <c r="R121" s="141"/>
      <c r="AJ121" s="124"/>
      <c r="AK121" s="124"/>
      <c r="AL121" s="124"/>
      <c r="AM121" s="124"/>
      <c r="AN121" s="124"/>
      <c r="AO121" s="124"/>
      <c r="AP121" s="124"/>
      <c r="AQ121" s="124"/>
      <c r="AR121" s="124"/>
      <c r="AS121" s="124"/>
      <c r="AT121" s="124"/>
      <c r="AU121" s="124"/>
      <c r="AV121" s="124"/>
      <c r="AW121" s="124"/>
      <c r="AX121" s="124"/>
      <c r="AY121" s="124"/>
      <c r="BA121" s="162"/>
      <c r="BB121" s="162"/>
      <c r="BD121" s="124"/>
    </row>
    <row r="122" spans="1:56">
      <c r="A122" s="124"/>
      <c r="F122" s="124"/>
      <c r="G122" s="123"/>
      <c r="H122" s="123"/>
      <c r="I122" s="123"/>
      <c r="J122" s="124"/>
      <c r="K122" s="124"/>
      <c r="L122" s="140"/>
      <c r="M122" s="141"/>
      <c r="N122" s="141"/>
      <c r="O122" s="141"/>
      <c r="P122" s="141"/>
      <c r="Q122" s="141"/>
      <c r="R122" s="141"/>
      <c r="AJ122" s="124"/>
      <c r="AK122" s="124"/>
      <c r="AL122" s="124"/>
      <c r="AM122" s="124"/>
      <c r="AN122" s="124"/>
      <c r="AO122" s="124"/>
      <c r="AP122" s="124"/>
      <c r="AQ122" s="124"/>
      <c r="AR122" s="124"/>
      <c r="AS122" s="124"/>
      <c r="AT122" s="124"/>
      <c r="AU122" s="124"/>
      <c r="AV122" s="124"/>
      <c r="AW122" s="124"/>
      <c r="AX122" s="124"/>
      <c r="AY122" s="124"/>
      <c r="BA122" s="162"/>
      <c r="BB122" s="162"/>
      <c r="BD122" s="124"/>
    </row>
    <row r="123" spans="1:56">
      <c r="A123" s="124"/>
      <c r="F123" s="124"/>
      <c r="G123" s="123"/>
      <c r="H123" s="123"/>
      <c r="I123" s="123"/>
      <c r="J123" s="124"/>
      <c r="K123" s="124"/>
      <c r="L123" s="140"/>
      <c r="M123" s="141"/>
      <c r="N123" s="141"/>
      <c r="O123" s="141"/>
      <c r="P123" s="141"/>
      <c r="Q123" s="141"/>
      <c r="R123" s="141"/>
      <c r="AJ123" s="124"/>
      <c r="AK123" s="124"/>
      <c r="AL123" s="124"/>
      <c r="AM123" s="124"/>
      <c r="AN123" s="124"/>
      <c r="AO123" s="124"/>
      <c r="AP123" s="124"/>
      <c r="AQ123" s="124"/>
      <c r="AR123" s="124"/>
      <c r="AS123" s="124"/>
      <c r="AT123" s="124"/>
      <c r="AU123" s="124"/>
      <c r="AV123" s="124"/>
      <c r="AW123" s="124"/>
      <c r="AX123" s="124"/>
      <c r="AY123" s="124"/>
      <c r="BA123" s="162"/>
      <c r="BB123" s="162"/>
      <c r="BD123" s="124"/>
    </row>
    <row r="124" spans="1:56">
      <c r="A124" s="124"/>
      <c r="F124" s="124"/>
      <c r="G124" s="123"/>
      <c r="H124" s="123"/>
      <c r="I124" s="123"/>
      <c r="J124" s="124"/>
      <c r="K124" s="124"/>
      <c r="L124" s="140"/>
      <c r="M124" s="141"/>
      <c r="N124" s="141"/>
      <c r="O124" s="141"/>
      <c r="P124" s="141"/>
      <c r="Q124" s="141"/>
      <c r="R124" s="141"/>
      <c r="AJ124" s="124"/>
      <c r="AK124" s="124"/>
      <c r="AL124" s="124"/>
      <c r="AM124" s="124"/>
      <c r="AN124" s="124"/>
      <c r="AO124" s="124"/>
      <c r="AP124" s="124"/>
      <c r="AQ124" s="124"/>
      <c r="AR124" s="124"/>
      <c r="AS124" s="124"/>
      <c r="AT124" s="124"/>
      <c r="AU124" s="124"/>
      <c r="AV124" s="124"/>
      <c r="AW124" s="124"/>
      <c r="AX124" s="124"/>
      <c r="AY124" s="124"/>
      <c r="BA124" s="162"/>
      <c r="BB124" s="162"/>
      <c r="BD124" s="124"/>
    </row>
    <row r="125" spans="1:56">
      <c r="A125" s="124"/>
      <c r="F125" s="124"/>
      <c r="G125" s="123"/>
      <c r="H125" s="123"/>
      <c r="I125" s="123"/>
      <c r="J125" s="124"/>
      <c r="K125" s="124"/>
      <c r="L125" s="140"/>
      <c r="M125" s="141"/>
      <c r="N125" s="141"/>
      <c r="O125" s="141"/>
      <c r="P125" s="141"/>
      <c r="Q125" s="141"/>
      <c r="R125" s="141"/>
      <c r="AJ125" s="124"/>
      <c r="AK125" s="124"/>
      <c r="AL125" s="124"/>
      <c r="AM125" s="124"/>
      <c r="AN125" s="124"/>
      <c r="AO125" s="124"/>
      <c r="AP125" s="124"/>
      <c r="AQ125" s="124"/>
      <c r="AR125" s="124"/>
      <c r="AS125" s="124"/>
      <c r="AT125" s="124"/>
      <c r="AU125" s="124"/>
      <c r="AV125" s="124"/>
      <c r="AW125" s="124"/>
      <c r="AX125" s="124"/>
      <c r="AY125" s="124"/>
      <c r="BA125" s="162"/>
      <c r="BB125" s="162"/>
      <c r="BD125" s="124"/>
    </row>
    <row r="126" spans="1:56">
      <c r="A126" s="124"/>
      <c r="F126" s="124"/>
      <c r="G126" s="123"/>
      <c r="H126" s="123"/>
      <c r="I126" s="123"/>
      <c r="J126" s="124"/>
      <c r="K126" s="124"/>
      <c r="L126" s="140"/>
      <c r="M126" s="141"/>
      <c r="N126" s="141"/>
      <c r="O126" s="141"/>
      <c r="P126" s="141"/>
      <c r="Q126" s="141"/>
      <c r="R126" s="141"/>
      <c r="AJ126" s="124"/>
      <c r="AK126" s="124"/>
      <c r="AL126" s="124"/>
      <c r="AM126" s="124"/>
      <c r="AN126" s="124"/>
      <c r="AO126" s="124"/>
      <c r="AP126" s="124"/>
      <c r="AQ126" s="124"/>
      <c r="AR126" s="124"/>
      <c r="AS126" s="124"/>
      <c r="AT126" s="124"/>
      <c r="AU126" s="124"/>
      <c r="AV126" s="124"/>
      <c r="AW126" s="124"/>
      <c r="AX126" s="124"/>
      <c r="AY126" s="124"/>
      <c r="BA126" s="162"/>
      <c r="BB126" s="162"/>
      <c r="BD126" s="124"/>
    </row>
    <row r="127" spans="1:56">
      <c r="A127" s="124"/>
      <c r="F127" s="124"/>
      <c r="G127" s="123"/>
      <c r="H127" s="123"/>
      <c r="I127" s="123"/>
      <c r="J127" s="124"/>
      <c r="K127" s="124"/>
      <c r="L127" s="140"/>
      <c r="M127" s="141"/>
      <c r="N127" s="141"/>
      <c r="O127" s="141"/>
      <c r="P127" s="141"/>
      <c r="Q127" s="141"/>
      <c r="R127" s="141"/>
      <c r="AJ127" s="124"/>
      <c r="AK127" s="124"/>
      <c r="AL127" s="124"/>
      <c r="AM127" s="124"/>
      <c r="AN127" s="124"/>
      <c r="AO127" s="124"/>
      <c r="AP127" s="124"/>
      <c r="AQ127" s="124"/>
      <c r="AR127" s="124"/>
      <c r="AS127" s="124"/>
      <c r="AT127" s="124"/>
      <c r="AU127" s="124"/>
      <c r="AV127" s="124"/>
      <c r="AW127" s="124"/>
      <c r="AX127" s="124"/>
      <c r="AY127" s="124"/>
      <c r="BA127" s="162"/>
      <c r="BB127" s="162"/>
      <c r="BD127" s="124"/>
    </row>
    <row r="128" spans="1:56">
      <c r="A128" s="124"/>
      <c r="F128" s="124"/>
      <c r="G128" s="123"/>
      <c r="H128" s="123"/>
      <c r="I128" s="123"/>
      <c r="J128" s="124"/>
      <c r="K128" s="124"/>
      <c r="L128" s="140"/>
      <c r="M128" s="141"/>
      <c r="N128" s="141"/>
      <c r="O128" s="141"/>
      <c r="P128" s="141"/>
      <c r="Q128" s="141"/>
      <c r="R128" s="141"/>
      <c r="AJ128" s="124"/>
      <c r="AK128" s="124"/>
      <c r="AL128" s="124"/>
      <c r="AM128" s="124"/>
      <c r="AN128" s="124"/>
      <c r="AO128" s="124"/>
      <c r="AP128" s="124"/>
      <c r="AQ128" s="124"/>
      <c r="AR128" s="124"/>
      <c r="AS128" s="124"/>
      <c r="AT128" s="124"/>
      <c r="AU128" s="124"/>
      <c r="AV128" s="124"/>
      <c r="AW128" s="124"/>
      <c r="AX128" s="124"/>
      <c r="AY128" s="124"/>
      <c r="BA128" s="162"/>
      <c r="BB128" s="162"/>
      <c r="BD128" s="124"/>
    </row>
    <row r="129" spans="1:56">
      <c r="A129" s="124"/>
      <c r="F129" s="124"/>
      <c r="G129" s="123"/>
      <c r="H129" s="123"/>
      <c r="I129" s="123"/>
      <c r="J129" s="124"/>
      <c r="K129" s="124"/>
      <c r="L129" s="140"/>
      <c r="M129" s="141"/>
      <c r="N129" s="141"/>
      <c r="O129" s="141"/>
      <c r="P129" s="141"/>
      <c r="Q129" s="141"/>
      <c r="R129" s="141"/>
      <c r="AJ129" s="124"/>
      <c r="AK129" s="124"/>
      <c r="AL129" s="124"/>
      <c r="AM129" s="124"/>
      <c r="AN129" s="124"/>
      <c r="AO129" s="124"/>
      <c r="AP129" s="124"/>
      <c r="AQ129" s="124"/>
      <c r="AR129" s="124"/>
      <c r="AS129" s="124"/>
      <c r="AT129" s="124"/>
      <c r="AU129" s="124"/>
      <c r="AV129" s="124"/>
      <c r="AW129" s="124"/>
      <c r="AX129" s="124"/>
      <c r="AY129" s="124"/>
      <c r="BA129" s="162"/>
      <c r="BB129" s="162"/>
      <c r="BD129" s="124"/>
    </row>
    <row r="130" spans="1:56">
      <c r="A130" s="124"/>
      <c r="F130" s="124"/>
      <c r="G130" s="123"/>
      <c r="H130" s="123"/>
      <c r="I130" s="123"/>
      <c r="J130" s="124"/>
      <c r="K130" s="124"/>
      <c r="L130" s="140"/>
      <c r="M130" s="141"/>
      <c r="N130" s="141"/>
      <c r="O130" s="141"/>
      <c r="P130" s="141"/>
      <c r="Q130" s="141"/>
      <c r="R130" s="141"/>
      <c r="AJ130" s="124"/>
      <c r="AK130" s="124"/>
      <c r="AL130" s="124"/>
      <c r="AM130" s="124"/>
      <c r="AN130" s="124"/>
      <c r="AO130" s="124"/>
      <c r="AP130" s="124"/>
      <c r="AQ130" s="124"/>
      <c r="AR130" s="124"/>
      <c r="AS130" s="124"/>
      <c r="AT130" s="124"/>
      <c r="AU130" s="124"/>
      <c r="AV130" s="124"/>
      <c r="AW130" s="124"/>
      <c r="AX130" s="124"/>
      <c r="AY130" s="124"/>
      <c r="BA130" s="162"/>
      <c r="BB130" s="162"/>
      <c r="BD130" s="124"/>
    </row>
    <row r="131" spans="1:56">
      <c r="A131" s="124"/>
      <c r="F131" s="124"/>
      <c r="G131" s="123"/>
      <c r="H131" s="123"/>
      <c r="I131" s="123"/>
      <c r="J131" s="124"/>
      <c r="K131" s="124"/>
      <c r="L131" s="140"/>
      <c r="M131" s="141"/>
      <c r="N131" s="141"/>
      <c r="O131" s="141"/>
      <c r="P131" s="141"/>
      <c r="Q131" s="141"/>
      <c r="R131" s="141"/>
      <c r="AJ131" s="124"/>
      <c r="AK131" s="124"/>
      <c r="AL131" s="124"/>
      <c r="AM131" s="124"/>
      <c r="AN131" s="124"/>
      <c r="AO131" s="124"/>
      <c r="AP131" s="124"/>
      <c r="AQ131" s="124"/>
      <c r="AR131" s="124"/>
      <c r="AS131" s="124"/>
      <c r="AT131" s="124"/>
      <c r="AU131" s="124"/>
      <c r="AV131" s="124"/>
      <c r="AW131" s="124"/>
      <c r="AX131" s="124"/>
      <c r="AY131" s="124"/>
      <c r="BA131" s="162"/>
      <c r="BB131" s="162"/>
      <c r="BD131" s="124"/>
    </row>
    <row r="132" spans="1:56">
      <c r="A132" s="124"/>
      <c r="F132" s="124"/>
      <c r="G132" s="123"/>
      <c r="H132" s="123"/>
      <c r="I132" s="123"/>
      <c r="J132" s="124"/>
      <c r="K132" s="124"/>
      <c r="L132" s="140"/>
      <c r="M132" s="141"/>
      <c r="N132" s="141"/>
      <c r="O132" s="141"/>
      <c r="P132" s="141"/>
      <c r="Q132" s="141"/>
      <c r="R132" s="141"/>
      <c r="AJ132" s="124"/>
      <c r="AK132" s="124"/>
      <c r="AL132" s="124"/>
      <c r="AM132" s="124"/>
      <c r="AN132" s="124"/>
      <c r="AO132" s="124"/>
      <c r="AP132" s="124"/>
      <c r="AQ132" s="124"/>
      <c r="AR132" s="124"/>
      <c r="AS132" s="124"/>
      <c r="AT132" s="124"/>
      <c r="AU132" s="124"/>
      <c r="AV132" s="124"/>
      <c r="AW132" s="124"/>
      <c r="AX132" s="124"/>
      <c r="AY132" s="124"/>
      <c r="BA132" s="162"/>
      <c r="BB132" s="162"/>
      <c r="BD132" s="124"/>
    </row>
    <row r="133" spans="1:56">
      <c r="A133" s="124"/>
      <c r="F133" s="124"/>
      <c r="G133" s="123"/>
      <c r="H133" s="123"/>
      <c r="I133" s="123"/>
      <c r="J133" s="124"/>
      <c r="K133" s="124"/>
      <c r="L133" s="140"/>
      <c r="M133" s="141"/>
      <c r="N133" s="141"/>
      <c r="O133" s="141"/>
      <c r="P133" s="141"/>
      <c r="Q133" s="141"/>
      <c r="R133" s="141"/>
      <c r="AJ133" s="124"/>
      <c r="AK133" s="124"/>
      <c r="AL133" s="124"/>
      <c r="AM133" s="124"/>
      <c r="AN133" s="124"/>
      <c r="AO133" s="124"/>
      <c r="AP133" s="124"/>
      <c r="AQ133" s="124"/>
      <c r="AR133" s="124"/>
      <c r="AS133" s="124"/>
      <c r="AT133" s="124"/>
      <c r="AU133" s="124"/>
      <c r="AV133" s="124"/>
      <c r="AW133" s="124"/>
      <c r="AX133" s="124"/>
      <c r="AY133" s="124"/>
      <c r="BA133" s="162"/>
      <c r="BB133" s="162"/>
      <c r="BD133" s="124"/>
    </row>
    <row r="134" spans="1:56">
      <c r="A134" s="124"/>
      <c r="F134" s="124"/>
      <c r="G134" s="123"/>
      <c r="H134" s="123"/>
      <c r="I134" s="123"/>
      <c r="J134" s="124"/>
      <c r="K134" s="124"/>
      <c r="L134" s="140"/>
      <c r="M134" s="141"/>
      <c r="N134" s="141"/>
      <c r="O134" s="141"/>
      <c r="P134" s="141"/>
      <c r="Q134" s="141"/>
      <c r="R134" s="141"/>
      <c r="AJ134" s="124"/>
      <c r="AK134" s="124"/>
      <c r="AL134" s="124"/>
      <c r="AM134" s="124"/>
      <c r="AN134" s="124"/>
      <c r="AO134" s="124"/>
      <c r="AP134" s="124"/>
      <c r="AQ134" s="124"/>
      <c r="AR134" s="124"/>
      <c r="AS134" s="124"/>
      <c r="AT134" s="124"/>
      <c r="AU134" s="124"/>
      <c r="AV134" s="124"/>
      <c r="AW134" s="124"/>
      <c r="AX134" s="124"/>
      <c r="AY134" s="124"/>
      <c r="BA134" s="162"/>
      <c r="BB134" s="162"/>
      <c r="BD134" s="124"/>
    </row>
    <row r="135" spans="1:56">
      <c r="A135" s="124"/>
      <c r="F135" s="124"/>
      <c r="G135" s="123"/>
      <c r="H135" s="123"/>
      <c r="I135" s="123"/>
      <c r="J135" s="124"/>
      <c r="K135" s="124"/>
      <c r="L135" s="140"/>
      <c r="M135" s="141"/>
      <c r="N135" s="141"/>
      <c r="O135" s="141"/>
      <c r="P135" s="141"/>
      <c r="Q135" s="141"/>
      <c r="R135" s="141"/>
      <c r="AJ135" s="124"/>
      <c r="AK135" s="124"/>
      <c r="AL135" s="124"/>
      <c r="AM135" s="124"/>
      <c r="AN135" s="124"/>
      <c r="AO135" s="124"/>
      <c r="AP135" s="124"/>
      <c r="AQ135" s="124"/>
      <c r="AR135" s="124"/>
      <c r="AS135" s="124"/>
      <c r="AT135" s="124"/>
      <c r="AU135" s="124"/>
      <c r="AV135" s="124"/>
      <c r="AW135" s="124"/>
      <c r="AX135" s="124"/>
      <c r="AY135" s="124"/>
      <c r="BA135" s="162"/>
      <c r="BB135" s="162"/>
      <c r="BD135" s="124"/>
    </row>
    <row r="136" spans="1:56">
      <c r="A136" s="124"/>
      <c r="F136" s="124"/>
      <c r="G136" s="123"/>
      <c r="H136" s="123"/>
      <c r="I136" s="123"/>
      <c r="J136" s="124"/>
      <c r="K136" s="124"/>
      <c r="L136" s="140"/>
      <c r="M136" s="141"/>
      <c r="N136" s="141"/>
      <c r="O136" s="141"/>
      <c r="P136" s="141"/>
      <c r="Q136" s="141"/>
      <c r="R136" s="141"/>
      <c r="AJ136" s="124"/>
      <c r="AK136" s="124"/>
      <c r="AL136" s="124"/>
      <c r="AM136" s="124"/>
      <c r="AN136" s="124"/>
      <c r="AO136" s="124"/>
      <c r="AP136" s="124"/>
      <c r="AQ136" s="124"/>
      <c r="AR136" s="124"/>
      <c r="AS136" s="124"/>
      <c r="AT136" s="124"/>
      <c r="AU136" s="124"/>
      <c r="AV136" s="124"/>
      <c r="AW136" s="124"/>
      <c r="AX136" s="124"/>
      <c r="AY136" s="124"/>
      <c r="BA136" s="162"/>
      <c r="BB136" s="162"/>
      <c r="BD136" s="124"/>
    </row>
    <row r="137" spans="1:56">
      <c r="A137" s="124"/>
      <c r="F137" s="124"/>
      <c r="G137" s="123"/>
      <c r="H137" s="123"/>
      <c r="I137" s="123"/>
      <c r="J137" s="124"/>
      <c r="K137" s="124"/>
      <c r="L137" s="140"/>
      <c r="M137" s="141"/>
      <c r="N137" s="141"/>
      <c r="O137" s="141"/>
      <c r="P137" s="141"/>
      <c r="Q137" s="141"/>
      <c r="R137" s="141"/>
      <c r="AJ137" s="124"/>
      <c r="AK137" s="124"/>
      <c r="AL137" s="124"/>
      <c r="AM137" s="124"/>
      <c r="AN137" s="124"/>
      <c r="AO137" s="124"/>
      <c r="AP137" s="124"/>
      <c r="AQ137" s="124"/>
      <c r="AR137" s="124"/>
      <c r="AS137" s="124"/>
      <c r="AT137" s="124"/>
      <c r="AU137" s="124"/>
      <c r="AV137" s="124"/>
      <c r="AW137" s="124"/>
      <c r="AX137" s="124"/>
      <c r="AY137" s="124"/>
      <c r="BA137" s="162"/>
      <c r="BB137" s="162"/>
      <c r="BD137" s="124"/>
    </row>
    <row r="138" spans="1:56">
      <c r="A138" s="124"/>
      <c r="F138" s="124"/>
      <c r="G138" s="123"/>
      <c r="H138" s="123"/>
      <c r="I138" s="123"/>
      <c r="J138" s="124"/>
      <c r="K138" s="124"/>
      <c r="L138" s="140"/>
      <c r="M138" s="141"/>
      <c r="N138" s="141"/>
      <c r="O138" s="141"/>
      <c r="P138" s="141"/>
      <c r="Q138" s="141"/>
      <c r="R138" s="141"/>
      <c r="AJ138" s="124"/>
      <c r="AK138" s="124"/>
      <c r="AL138" s="124"/>
      <c r="AM138" s="124"/>
      <c r="AN138" s="124"/>
      <c r="AO138" s="124"/>
      <c r="AP138" s="124"/>
      <c r="AQ138" s="124"/>
      <c r="AR138" s="124"/>
      <c r="AS138" s="124"/>
      <c r="AT138" s="124"/>
      <c r="AU138" s="124"/>
      <c r="AV138" s="124"/>
      <c r="AW138" s="124"/>
      <c r="AX138" s="124"/>
      <c r="AY138" s="124"/>
      <c r="BA138" s="162"/>
      <c r="BB138" s="162"/>
      <c r="BD138" s="124"/>
    </row>
    <row r="139" spans="1:56">
      <c r="A139" s="124"/>
      <c r="F139" s="124"/>
      <c r="G139" s="123"/>
      <c r="H139" s="123"/>
      <c r="I139" s="123"/>
      <c r="J139" s="124"/>
      <c r="K139" s="124"/>
      <c r="L139" s="140"/>
      <c r="M139" s="141"/>
      <c r="N139" s="141"/>
      <c r="O139" s="141"/>
      <c r="P139" s="141"/>
      <c r="Q139" s="141"/>
      <c r="R139" s="141"/>
      <c r="AJ139" s="124"/>
      <c r="AK139" s="124"/>
      <c r="AL139" s="124"/>
      <c r="AM139" s="124"/>
      <c r="AN139" s="124"/>
      <c r="AO139" s="124"/>
      <c r="AP139" s="124"/>
      <c r="AQ139" s="124"/>
      <c r="AR139" s="124"/>
      <c r="AS139" s="124"/>
      <c r="AT139" s="124"/>
      <c r="AU139" s="124"/>
      <c r="AV139" s="124"/>
      <c r="AW139" s="124"/>
      <c r="AX139" s="124"/>
      <c r="AY139" s="124"/>
      <c r="BA139" s="162"/>
      <c r="BB139" s="162"/>
      <c r="BD139" s="124"/>
    </row>
    <row r="140" spans="1:56">
      <c r="A140" s="124"/>
      <c r="F140" s="124"/>
      <c r="G140" s="123"/>
      <c r="H140" s="123"/>
      <c r="I140" s="123"/>
      <c r="J140" s="124"/>
      <c r="K140" s="124"/>
      <c r="L140" s="140"/>
      <c r="M140" s="141"/>
      <c r="N140" s="141"/>
      <c r="O140" s="141"/>
      <c r="P140" s="141"/>
      <c r="Q140" s="141"/>
      <c r="R140" s="141"/>
      <c r="AJ140" s="124"/>
      <c r="AK140" s="124"/>
      <c r="AL140" s="124"/>
      <c r="AM140" s="124"/>
      <c r="AN140" s="124"/>
      <c r="AO140" s="124"/>
      <c r="AP140" s="124"/>
      <c r="AQ140" s="124"/>
      <c r="AR140" s="124"/>
      <c r="AS140" s="124"/>
      <c r="AT140" s="124"/>
      <c r="AU140" s="124"/>
      <c r="AV140" s="124"/>
      <c r="AW140" s="124"/>
      <c r="AX140" s="124"/>
      <c r="AY140" s="124"/>
      <c r="BA140" s="162"/>
      <c r="BB140" s="162"/>
      <c r="BD140" s="124"/>
    </row>
    <row r="141" spans="1:56">
      <c r="A141" s="124"/>
      <c r="F141" s="124"/>
      <c r="G141" s="123"/>
      <c r="H141" s="123"/>
      <c r="I141" s="123"/>
      <c r="J141" s="124"/>
      <c r="K141" s="124"/>
      <c r="L141" s="140"/>
      <c r="M141" s="141"/>
      <c r="N141" s="141"/>
      <c r="O141" s="141"/>
      <c r="P141" s="141"/>
      <c r="Q141" s="141"/>
      <c r="R141" s="141"/>
      <c r="AJ141" s="124"/>
      <c r="AK141" s="124"/>
      <c r="AL141" s="124"/>
      <c r="AM141" s="124"/>
      <c r="AN141" s="124"/>
      <c r="AO141" s="124"/>
      <c r="AP141" s="124"/>
      <c r="AQ141" s="124"/>
      <c r="AR141" s="124"/>
      <c r="AS141" s="124"/>
      <c r="AT141" s="124"/>
      <c r="AU141" s="124"/>
      <c r="AV141" s="124"/>
      <c r="AW141" s="124"/>
      <c r="AX141" s="124"/>
      <c r="AY141" s="124"/>
      <c r="BA141" s="162"/>
      <c r="BB141" s="162"/>
      <c r="BD141" s="124"/>
    </row>
    <row r="142" spans="1:56">
      <c r="A142" s="124"/>
      <c r="F142" s="124"/>
      <c r="G142" s="123"/>
      <c r="H142" s="123"/>
      <c r="I142" s="123"/>
      <c r="J142" s="124"/>
      <c r="K142" s="124"/>
      <c r="L142" s="140"/>
      <c r="M142" s="141"/>
      <c r="N142" s="141"/>
      <c r="O142" s="141"/>
      <c r="P142" s="141"/>
      <c r="Q142" s="141"/>
      <c r="R142" s="141"/>
      <c r="AJ142" s="124"/>
      <c r="AK142" s="124"/>
      <c r="AL142" s="124"/>
      <c r="AM142" s="124"/>
      <c r="AN142" s="124"/>
      <c r="AO142" s="124"/>
      <c r="AP142" s="124"/>
      <c r="AQ142" s="124"/>
      <c r="AR142" s="124"/>
      <c r="AS142" s="124"/>
      <c r="AT142" s="124"/>
      <c r="AU142" s="124"/>
      <c r="AV142" s="124"/>
      <c r="AW142" s="124"/>
      <c r="AX142" s="124"/>
      <c r="AY142" s="124"/>
      <c r="BA142" s="162"/>
      <c r="BB142" s="162"/>
      <c r="BD142" s="124"/>
    </row>
    <row r="143" spans="1:56">
      <c r="A143" s="124"/>
      <c r="F143" s="124"/>
      <c r="G143" s="123"/>
      <c r="H143" s="123"/>
      <c r="I143" s="123"/>
      <c r="J143" s="124"/>
      <c r="K143" s="124"/>
      <c r="L143" s="140"/>
      <c r="M143" s="141"/>
      <c r="N143" s="141"/>
      <c r="O143" s="141"/>
      <c r="P143" s="141"/>
      <c r="Q143" s="141"/>
      <c r="R143" s="141"/>
      <c r="AJ143" s="124"/>
      <c r="AK143" s="124"/>
      <c r="AL143" s="124"/>
      <c r="AM143" s="124"/>
      <c r="AN143" s="124"/>
      <c r="AO143" s="124"/>
      <c r="AP143" s="124"/>
      <c r="AQ143" s="124"/>
      <c r="AR143" s="124"/>
      <c r="AS143" s="124"/>
      <c r="AT143" s="124"/>
      <c r="AU143" s="124"/>
      <c r="AV143" s="124"/>
      <c r="AW143" s="124"/>
      <c r="AX143" s="124"/>
      <c r="AY143" s="124"/>
      <c r="BA143" s="162"/>
      <c r="BB143" s="162"/>
      <c r="BD143" s="124"/>
    </row>
    <row r="144" spans="1:56">
      <c r="A144" s="124"/>
      <c r="F144" s="124"/>
      <c r="G144" s="123"/>
      <c r="H144" s="123"/>
      <c r="I144" s="123"/>
      <c r="J144" s="124"/>
      <c r="K144" s="124"/>
      <c r="L144" s="140"/>
      <c r="M144" s="141"/>
      <c r="N144" s="141"/>
      <c r="O144" s="141"/>
      <c r="P144" s="141"/>
      <c r="Q144" s="141"/>
      <c r="R144" s="141"/>
      <c r="AJ144" s="124"/>
      <c r="AK144" s="124"/>
      <c r="AL144" s="124"/>
      <c r="AM144" s="124"/>
      <c r="AN144" s="124"/>
      <c r="AO144" s="124"/>
      <c r="AP144" s="124"/>
      <c r="AQ144" s="124"/>
      <c r="AR144" s="124"/>
      <c r="AS144" s="124"/>
      <c r="AT144" s="124"/>
      <c r="AU144" s="124"/>
      <c r="AV144" s="124"/>
      <c r="AW144" s="124"/>
      <c r="AX144" s="124"/>
      <c r="AY144" s="124"/>
      <c r="BA144" s="162"/>
      <c r="BB144" s="162"/>
      <c r="BD144" s="124"/>
    </row>
    <row r="145" spans="1:56">
      <c r="A145" s="124"/>
      <c r="F145" s="124"/>
      <c r="G145" s="123"/>
      <c r="H145" s="123"/>
      <c r="I145" s="123"/>
      <c r="J145" s="124"/>
      <c r="K145" s="124"/>
      <c r="L145" s="140"/>
      <c r="M145" s="141"/>
      <c r="N145" s="141"/>
      <c r="O145" s="141"/>
      <c r="P145" s="141"/>
      <c r="Q145" s="141"/>
      <c r="R145" s="141"/>
      <c r="AJ145" s="124"/>
      <c r="AK145" s="124"/>
      <c r="AL145" s="124"/>
      <c r="AM145" s="124"/>
      <c r="AN145" s="124"/>
      <c r="AO145" s="124"/>
      <c r="AP145" s="124"/>
      <c r="AQ145" s="124"/>
      <c r="AR145" s="124"/>
      <c r="AS145" s="124"/>
      <c r="AT145" s="124"/>
      <c r="AU145" s="124"/>
      <c r="AV145" s="124"/>
      <c r="AW145" s="124"/>
      <c r="AX145" s="124"/>
      <c r="AY145" s="124"/>
      <c r="BA145" s="162"/>
      <c r="BB145" s="162"/>
      <c r="BD145" s="124"/>
    </row>
    <row r="146" spans="1:56">
      <c r="A146" s="124"/>
      <c r="F146" s="124"/>
      <c r="G146" s="123"/>
      <c r="H146" s="123"/>
      <c r="I146" s="123"/>
      <c r="J146" s="124"/>
      <c r="K146" s="124"/>
      <c r="L146" s="140"/>
      <c r="M146" s="141"/>
      <c r="N146" s="141"/>
      <c r="O146" s="141"/>
      <c r="P146" s="141"/>
      <c r="Q146" s="141"/>
      <c r="R146" s="141"/>
      <c r="AJ146" s="124"/>
      <c r="AK146" s="124"/>
      <c r="AL146" s="124"/>
      <c r="AM146" s="124"/>
      <c r="AN146" s="124"/>
      <c r="AO146" s="124"/>
      <c r="AP146" s="124"/>
      <c r="AQ146" s="124"/>
      <c r="AR146" s="124"/>
      <c r="AS146" s="124"/>
      <c r="AT146" s="124"/>
      <c r="AU146" s="124"/>
      <c r="AV146" s="124"/>
      <c r="AW146" s="124"/>
      <c r="AX146" s="124"/>
      <c r="AY146" s="124"/>
      <c r="BA146" s="162"/>
      <c r="BB146" s="162"/>
      <c r="BD146" s="124"/>
    </row>
    <row r="147" spans="1:56">
      <c r="A147" s="124"/>
      <c r="F147" s="124"/>
      <c r="G147" s="123"/>
      <c r="H147" s="123"/>
      <c r="I147" s="123"/>
      <c r="J147" s="124"/>
      <c r="K147" s="124"/>
      <c r="L147" s="140"/>
      <c r="M147" s="141"/>
      <c r="N147" s="141"/>
      <c r="O147" s="141"/>
      <c r="P147" s="141"/>
      <c r="Q147" s="141"/>
      <c r="R147" s="141"/>
      <c r="AJ147" s="124"/>
      <c r="AK147" s="124"/>
      <c r="AL147" s="124"/>
      <c r="AM147" s="124"/>
      <c r="AN147" s="124"/>
      <c r="AO147" s="124"/>
      <c r="AP147" s="124"/>
      <c r="AQ147" s="124"/>
      <c r="AR147" s="124"/>
      <c r="AS147" s="124"/>
      <c r="AT147" s="124"/>
      <c r="AU147" s="124"/>
      <c r="AV147" s="124"/>
      <c r="AW147" s="124"/>
      <c r="AX147" s="124"/>
      <c r="AY147" s="124"/>
      <c r="BA147" s="162"/>
      <c r="BB147" s="162"/>
      <c r="BD147" s="124"/>
    </row>
    <row r="148" spans="1:56">
      <c r="A148" s="124"/>
      <c r="F148" s="124"/>
      <c r="G148" s="123"/>
      <c r="H148" s="123"/>
      <c r="I148" s="123"/>
      <c r="J148" s="124"/>
      <c r="K148" s="124"/>
      <c r="L148" s="140"/>
      <c r="M148" s="141"/>
      <c r="N148" s="141"/>
      <c r="O148" s="141"/>
      <c r="P148" s="141"/>
      <c r="Q148" s="141"/>
      <c r="R148" s="141"/>
      <c r="AJ148" s="124"/>
      <c r="AK148" s="124"/>
      <c r="AL148" s="124"/>
      <c r="AM148" s="124"/>
      <c r="AN148" s="124"/>
      <c r="AO148" s="124"/>
      <c r="AP148" s="124"/>
      <c r="AQ148" s="124"/>
      <c r="AR148" s="124"/>
      <c r="AS148" s="124"/>
      <c r="AT148" s="124"/>
      <c r="AU148" s="124"/>
      <c r="AV148" s="124"/>
      <c r="AW148" s="124"/>
      <c r="AX148" s="124"/>
      <c r="AY148" s="124"/>
      <c r="BA148" s="162"/>
      <c r="BB148" s="162"/>
      <c r="BD148" s="124"/>
    </row>
    <row r="149" spans="1:56">
      <c r="A149" s="124"/>
      <c r="F149" s="124"/>
      <c r="G149" s="123"/>
      <c r="H149" s="123"/>
      <c r="I149" s="123"/>
      <c r="J149" s="124"/>
      <c r="K149" s="124"/>
      <c r="L149" s="140"/>
      <c r="M149" s="141"/>
      <c r="N149" s="141"/>
      <c r="O149" s="141"/>
      <c r="P149" s="141"/>
      <c r="Q149" s="141"/>
      <c r="R149" s="141"/>
      <c r="AJ149" s="124"/>
      <c r="AK149" s="124"/>
      <c r="AL149" s="124"/>
      <c r="AM149" s="124"/>
      <c r="AN149" s="124"/>
      <c r="AO149" s="124"/>
      <c r="AP149" s="124"/>
      <c r="AQ149" s="124"/>
      <c r="AR149" s="124"/>
      <c r="AS149" s="124"/>
      <c r="AT149" s="124"/>
      <c r="AU149" s="124"/>
      <c r="AV149" s="124"/>
      <c r="AW149" s="124"/>
      <c r="AX149" s="124"/>
      <c r="AY149" s="124"/>
      <c r="BA149" s="162"/>
      <c r="BB149" s="162"/>
      <c r="BD149" s="124"/>
    </row>
    <row r="150" spans="1:56">
      <c r="A150" s="124"/>
      <c r="F150" s="124"/>
      <c r="G150" s="123"/>
      <c r="H150" s="123"/>
      <c r="I150" s="123"/>
      <c r="J150" s="124"/>
      <c r="K150" s="124"/>
      <c r="L150" s="140"/>
      <c r="M150" s="141"/>
      <c r="N150" s="141"/>
      <c r="O150" s="141"/>
      <c r="P150" s="141"/>
      <c r="Q150" s="141"/>
      <c r="R150" s="141"/>
      <c r="AJ150" s="124"/>
      <c r="AK150" s="124"/>
      <c r="AL150" s="124"/>
      <c r="AM150" s="124"/>
      <c r="AN150" s="124"/>
      <c r="AO150" s="124"/>
      <c r="AP150" s="124"/>
      <c r="AQ150" s="124"/>
      <c r="AR150" s="124"/>
      <c r="AS150" s="124"/>
      <c r="AT150" s="124"/>
      <c r="AU150" s="124"/>
      <c r="AV150" s="124"/>
      <c r="AW150" s="124"/>
      <c r="AX150" s="124"/>
      <c r="AY150" s="124"/>
      <c r="BA150" s="162"/>
      <c r="BB150" s="162"/>
      <c r="BD150" s="124"/>
    </row>
    <row r="151" spans="1:56">
      <c r="A151" s="124"/>
      <c r="F151" s="124"/>
      <c r="G151" s="123"/>
      <c r="H151" s="123"/>
      <c r="I151" s="123"/>
      <c r="J151" s="124"/>
      <c r="K151" s="124"/>
      <c r="L151" s="140"/>
      <c r="M151" s="141"/>
      <c r="N151" s="141"/>
      <c r="O151" s="141"/>
      <c r="P151" s="141"/>
      <c r="Q151" s="141"/>
      <c r="R151" s="141"/>
      <c r="AJ151" s="124"/>
      <c r="AK151" s="124"/>
      <c r="AL151" s="124"/>
      <c r="AM151" s="124"/>
      <c r="AN151" s="124"/>
      <c r="AO151" s="124"/>
      <c r="AP151" s="124"/>
      <c r="AQ151" s="124"/>
      <c r="AR151" s="124"/>
      <c r="AS151" s="124"/>
      <c r="AT151" s="124"/>
      <c r="AU151" s="124"/>
      <c r="AV151" s="124"/>
      <c r="AW151" s="124"/>
      <c r="AX151" s="124"/>
      <c r="AY151" s="124"/>
      <c r="BA151" s="162"/>
      <c r="BB151" s="162"/>
      <c r="BD151" s="124"/>
    </row>
    <row r="152" spans="1:56">
      <c r="A152" s="124"/>
      <c r="F152" s="124"/>
      <c r="G152" s="123"/>
      <c r="H152" s="123"/>
      <c r="I152" s="123"/>
      <c r="J152" s="124"/>
      <c r="K152" s="124"/>
      <c r="L152" s="140"/>
      <c r="M152" s="141"/>
      <c r="N152" s="141"/>
      <c r="O152" s="141"/>
      <c r="P152" s="141"/>
      <c r="Q152" s="141"/>
      <c r="R152" s="141"/>
      <c r="AJ152" s="124"/>
      <c r="AK152" s="124"/>
      <c r="AL152" s="124"/>
      <c r="AM152" s="124"/>
      <c r="AN152" s="124"/>
      <c r="AO152" s="124"/>
      <c r="AP152" s="124"/>
      <c r="AQ152" s="124"/>
      <c r="AR152" s="124"/>
      <c r="AS152" s="124"/>
      <c r="AT152" s="124"/>
      <c r="AU152" s="124"/>
      <c r="AV152" s="124"/>
      <c r="AW152" s="124"/>
      <c r="AX152" s="124"/>
      <c r="AY152" s="124"/>
      <c r="BA152" s="162"/>
      <c r="BB152" s="162"/>
      <c r="BD152" s="124"/>
    </row>
    <row r="153" spans="1:56">
      <c r="A153" s="124"/>
      <c r="F153" s="124"/>
      <c r="G153" s="123"/>
      <c r="H153" s="123"/>
      <c r="I153" s="123"/>
      <c r="J153" s="124"/>
      <c r="K153" s="124"/>
      <c r="L153" s="140"/>
      <c r="M153" s="141"/>
      <c r="N153" s="141"/>
      <c r="O153" s="141"/>
      <c r="P153" s="141"/>
      <c r="Q153" s="141"/>
      <c r="R153" s="141"/>
      <c r="AJ153" s="124"/>
      <c r="AK153" s="124"/>
      <c r="AL153" s="124"/>
      <c r="AM153" s="124"/>
      <c r="AN153" s="124"/>
      <c r="AO153" s="124"/>
      <c r="AP153" s="124"/>
      <c r="AQ153" s="124"/>
      <c r="AR153" s="124"/>
      <c r="AS153" s="124"/>
      <c r="AT153" s="124"/>
      <c r="AU153" s="124"/>
      <c r="AV153" s="124"/>
      <c r="AW153" s="124"/>
      <c r="AX153" s="124"/>
      <c r="AY153" s="124"/>
      <c r="BA153" s="162"/>
      <c r="BB153" s="162"/>
      <c r="BD153" s="124"/>
    </row>
    <row r="154" spans="1:56">
      <c r="A154" s="124"/>
      <c r="F154" s="124"/>
      <c r="G154" s="123"/>
      <c r="H154" s="123"/>
      <c r="I154" s="123"/>
      <c r="J154" s="124"/>
      <c r="K154" s="124"/>
      <c r="L154" s="140"/>
      <c r="M154" s="141"/>
      <c r="N154" s="141"/>
      <c r="O154" s="141"/>
      <c r="P154" s="141"/>
      <c r="Q154" s="141"/>
      <c r="R154" s="141"/>
      <c r="AJ154" s="124"/>
      <c r="AK154" s="124"/>
      <c r="AL154" s="124"/>
      <c r="AM154" s="124"/>
      <c r="AN154" s="124"/>
      <c r="AO154" s="124"/>
      <c r="AP154" s="124"/>
      <c r="AQ154" s="124"/>
      <c r="AR154" s="124"/>
      <c r="AS154" s="124"/>
      <c r="AT154" s="124"/>
      <c r="AU154" s="124"/>
      <c r="AV154" s="124"/>
      <c r="AW154" s="124"/>
      <c r="AX154" s="124"/>
      <c r="AY154" s="124"/>
      <c r="BA154" s="162"/>
      <c r="BB154" s="162"/>
      <c r="BD154" s="124"/>
    </row>
    <row r="155" spans="1:56">
      <c r="A155" s="124"/>
      <c r="F155" s="124"/>
      <c r="G155" s="123"/>
      <c r="H155" s="123"/>
      <c r="I155" s="123"/>
      <c r="J155" s="124"/>
      <c r="K155" s="124"/>
      <c r="L155" s="140"/>
      <c r="M155" s="141"/>
      <c r="N155" s="141"/>
      <c r="O155" s="141"/>
      <c r="P155" s="141"/>
      <c r="Q155" s="141"/>
      <c r="R155" s="141"/>
      <c r="AJ155" s="124"/>
      <c r="AK155" s="124"/>
      <c r="AL155" s="124"/>
      <c r="AM155" s="124"/>
      <c r="AN155" s="124"/>
      <c r="AO155" s="124"/>
      <c r="AP155" s="124"/>
      <c r="AQ155" s="124"/>
      <c r="AR155" s="124"/>
      <c r="AS155" s="124"/>
      <c r="AT155" s="124"/>
      <c r="AU155" s="124"/>
      <c r="AV155" s="124"/>
      <c r="AW155" s="124"/>
      <c r="AX155" s="124"/>
      <c r="AY155" s="124"/>
      <c r="BA155" s="162"/>
      <c r="BB155" s="162"/>
      <c r="BD155" s="124"/>
    </row>
    <row r="156" spans="1:56">
      <c r="A156" s="124"/>
      <c r="F156" s="124"/>
      <c r="G156" s="123"/>
      <c r="H156" s="123"/>
      <c r="I156" s="123"/>
      <c r="J156" s="124"/>
      <c r="K156" s="124"/>
      <c r="L156" s="140"/>
      <c r="M156" s="141"/>
      <c r="N156" s="141"/>
      <c r="O156" s="141"/>
      <c r="P156" s="141"/>
      <c r="Q156" s="141"/>
      <c r="R156" s="141"/>
      <c r="AJ156" s="124"/>
      <c r="AK156" s="124"/>
      <c r="AL156" s="124"/>
      <c r="AM156" s="124"/>
      <c r="AN156" s="124"/>
      <c r="AO156" s="124"/>
      <c r="AP156" s="124"/>
      <c r="AQ156" s="124"/>
      <c r="AR156" s="124"/>
      <c r="AS156" s="124"/>
      <c r="AT156" s="124"/>
      <c r="AU156" s="124"/>
      <c r="AV156" s="124"/>
      <c r="AW156" s="124"/>
      <c r="AX156" s="124"/>
      <c r="AY156" s="124"/>
      <c r="BA156" s="162"/>
      <c r="BB156" s="162"/>
      <c r="BD156" s="124"/>
    </row>
    <row r="157" spans="1:56">
      <c r="A157" s="124"/>
      <c r="F157" s="124"/>
      <c r="G157" s="123"/>
      <c r="H157" s="123"/>
      <c r="I157" s="123"/>
      <c r="J157" s="124"/>
      <c r="K157" s="124"/>
      <c r="L157" s="140"/>
      <c r="M157" s="141"/>
      <c r="N157" s="141"/>
      <c r="O157" s="141"/>
      <c r="P157" s="141"/>
      <c r="Q157" s="141"/>
      <c r="R157" s="141"/>
      <c r="AJ157" s="124"/>
      <c r="AK157" s="124"/>
      <c r="AL157" s="124"/>
      <c r="AM157" s="124"/>
      <c r="AN157" s="124"/>
      <c r="AO157" s="124"/>
      <c r="AP157" s="124"/>
      <c r="AQ157" s="124"/>
      <c r="AR157" s="124"/>
      <c r="AS157" s="124"/>
      <c r="AT157" s="124"/>
      <c r="AU157" s="124"/>
      <c r="AV157" s="124"/>
      <c r="AW157" s="124"/>
      <c r="AX157" s="124"/>
      <c r="AY157" s="124"/>
      <c r="BA157" s="162"/>
      <c r="BB157" s="162"/>
      <c r="BD157" s="124"/>
    </row>
    <row r="158" spans="1:56">
      <c r="A158" s="124"/>
      <c r="F158" s="124"/>
      <c r="G158" s="123"/>
      <c r="H158" s="123"/>
      <c r="I158" s="123"/>
      <c r="J158" s="124"/>
      <c r="K158" s="124"/>
      <c r="L158" s="140"/>
      <c r="M158" s="141"/>
      <c r="N158" s="141"/>
      <c r="O158" s="141"/>
      <c r="P158" s="141"/>
      <c r="Q158" s="141"/>
      <c r="R158" s="141"/>
      <c r="AJ158" s="124"/>
      <c r="AK158" s="124"/>
      <c r="AL158" s="124"/>
      <c r="AM158" s="124"/>
      <c r="AN158" s="124"/>
      <c r="AO158" s="124"/>
      <c r="AP158" s="124"/>
      <c r="AQ158" s="124"/>
      <c r="AR158" s="124"/>
      <c r="AS158" s="124"/>
      <c r="AT158" s="124"/>
      <c r="AU158" s="124"/>
      <c r="AV158" s="124"/>
      <c r="AW158" s="124"/>
      <c r="AX158" s="124"/>
      <c r="AY158" s="124"/>
      <c r="BA158" s="162"/>
      <c r="BB158" s="162"/>
      <c r="BD158" s="124"/>
    </row>
    <row r="159" spans="1:56">
      <c r="A159" s="124"/>
      <c r="F159" s="124"/>
      <c r="G159" s="123"/>
      <c r="H159" s="123"/>
      <c r="I159" s="123"/>
      <c r="J159" s="124"/>
      <c r="K159" s="124"/>
      <c r="L159" s="140"/>
      <c r="M159" s="141"/>
      <c r="N159" s="141"/>
      <c r="O159" s="141"/>
      <c r="P159" s="141"/>
      <c r="Q159" s="141"/>
      <c r="R159" s="141"/>
      <c r="AJ159" s="124"/>
      <c r="AK159" s="124"/>
      <c r="AL159" s="124"/>
      <c r="AM159" s="124"/>
      <c r="AN159" s="124"/>
      <c r="AO159" s="124"/>
      <c r="AP159" s="124"/>
      <c r="AQ159" s="124"/>
      <c r="AR159" s="124"/>
      <c r="AS159" s="124"/>
      <c r="AT159" s="124"/>
      <c r="AU159" s="124"/>
      <c r="AV159" s="124"/>
      <c r="AW159" s="124"/>
      <c r="AX159" s="124"/>
      <c r="AY159" s="124"/>
      <c r="BA159" s="162"/>
      <c r="BB159" s="162"/>
      <c r="BD159" s="124"/>
    </row>
    <row r="160" spans="1:56">
      <c r="A160" s="124"/>
      <c r="F160" s="124"/>
      <c r="G160" s="123"/>
      <c r="H160" s="123"/>
      <c r="I160" s="123"/>
      <c r="J160" s="124"/>
      <c r="K160" s="124"/>
      <c r="L160" s="140"/>
      <c r="M160" s="141"/>
      <c r="N160" s="141"/>
      <c r="O160" s="141"/>
      <c r="P160" s="141"/>
      <c r="Q160" s="141"/>
      <c r="R160" s="141"/>
      <c r="AJ160" s="124"/>
      <c r="AK160" s="124"/>
      <c r="AL160" s="124"/>
      <c r="AM160" s="124"/>
      <c r="AN160" s="124"/>
      <c r="AO160" s="124"/>
      <c r="AP160" s="124"/>
      <c r="AQ160" s="124"/>
      <c r="AR160" s="124"/>
      <c r="AS160" s="124"/>
      <c r="AT160" s="124"/>
      <c r="AU160" s="124"/>
      <c r="AV160" s="124"/>
      <c r="AW160" s="124"/>
      <c r="AX160" s="124"/>
      <c r="AY160" s="124"/>
      <c r="BA160" s="162"/>
      <c r="BB160" s="162"/>
      <c r="BD160" s="124"/>
    </row>
    <row r="161" spans="1:56">
      <c r="A161" s="124"/>
      <c r="F161" s="124"/>
      <c r="G161" s="123"/>
      <c r="H161" s="123"/>
      <c r="I161" s="123"/>
      <c r="J161" s="124"/>
      <c r="K161" s="124"/>
      <c r="L161" s="140"/>
      <c r="M161" s="141"/>
      <c r="N161" s="141"/>
      <c r="O161" s="141"/>
      <c r="P161" s="141"/>
      <c r="Q161" s="141"/>
      <c r="R161" s="141"/>
      <c r="AJ161" s="124"/>
      <c r="AK161" s="124"/>
      <c r="AL161" s="124"/>
      <c r="AM161" s="124"/>
      <c r="AN161" s="124"/>
      <c r="AO161" s="124"/>
      <c r="AP161" s="124"/>
      <c r="AQ161" s="124"/>
      <c r="AR161" s="124"/>
      <c r="AS161" s="124"/>
      <c r="AT161" s="124"/>
      <c r="AU161" s="124"/>
      <c r="AV161" s="124"/>
      <c r="AW161" s="124"/>
      <c r="AX161" s="124"/>
      <c r="AY161" s="124"/>
      <c r="BA161" s="162"/>
      <c r="BB161" s="162"/>
      <c r="BD161" s="124"/>
    </row>
    <row r="162" spans="1:56">
      <c r="A162" s="124"/>
      <c r="F162" s="124"/>
      <c r="G162" s="123"/>
      <c r="H162" s="123"/>
      <c r="I162" s="123"/>
      <c r="J162" s="124"/>
      <c r="K162" s="124"/>
      <c r="L162" s="140"/>
      <c r="M162" s="141"/>
      <c r="N162" s="141"/>
      <c r="O162" s="141"/>
      <c r="P162" s="141"/>
      <c r="Q162" s="141"/>
      <c r="R162" s="141"/>
      <c r="AJ162" s="124"/>
      <c r="AK162" s="124"/>
      <c r="AL162" s="124"/>
      <c r="AM162" s="124"/>
      <c r="AN162" s="124"/>
      <c r="AO162" s="124"/>
      <c r="AP162" s="124"/>
      <c r="AQ162" s="124"/>
      <c r="AR162" s="124"/>
      <c r="AS162" s="124"/>
      <c r="AT162" s="124"/>
      <c r="AU162" s="124"/>
      <c r="AV162" s="124"/>
      <c r="AW162" s="124"/>
      <c r="AX162" s="124"/>
      <c r="AY162" s="124"/>
      <c r="BA162" s="162"/>
      <c r="BB162" s="162"/>
      <c r="BD162" s="124"/>
    </row>
    <row r="163" spans="1:56">
      <c r="A163" s="124"/>
      <c r="F163" s="124"/>
      <c r="G163" s="123"/>
      <c r="H163" s="123"/>
      <c r="I163" s="123"/>
      <c r="J163" s="124"/>
      <c r="K163" s="124"/>
      <c r="L163" s="140"/>
      <c r="M163" s="141"/>
      <c r="N163" s="141"/>
      <c r="O163" s="141"/>
      <c r="P163" s="141"/>
      <c r="Q163" s="141"/>
      <c r="R163" s="141"/>
      <c r="AJ163" s="124"/>
      <c r="AK163" s="124"/>
      <c r="AL163" s="124"/>
      <c r="AM163" s="124"/>
      <c r="AN163" s="124"/>
      <c r="AO163" s="124"/>
      <c r="AP163" s="124"/>
      <c r="AQ163" s="124"/>
      <c r="AR163" s="124"/>
      <c r="AS163" s="124"/>
      <c r="AT163" s="124"/>
      <c r="AU163" s="124"/>
      <c r="AV163" s="124"/>
      <c r="AW163" s="124"/>
      <c r="AX163" s="124"/>
      <c r="AY163" s="124"/>
      <c r="BA163" s="162"/>
      <c r="BB163" s="162"/>
      <c r="BD163" s="124"/>
    </row>
    <row r="164" spans="1:56">
      <c r="A164" s="124"/>
      <c r="F164" s="124"/>
      <c r="G164" s="123"/>
      <c r="H164" s="123"/>
      <c r="I164" s="123"/>
      <c r="J164" s="124"/>
      <c r="K164" s="124"/>
      <c r="L164" s="140"/>
      <c r="M164" s="141"/>
      <c r="N164" s="141"/>
      <c r="O164" s="141"/>
      <c r="P164" s="141"/>
      <c r="Q164" s="141"/>
      <c r="R164" s="141"/>
      <c r="AJ164" s="124"/>
      <c r="AK164" s="124"/>
      <c r="AL164" s="124"/>
      <c r="AM164" s="124"/>
      <c r="AN164" s="124"/>
      <c r="AO164" s="124"/>
      <c r="AP164" s="124"/>
      <c r="AQ164" s="124"/>
      <c r="AR164" s="124"/>
      <c r="AS164" s="124"/>
      <c r="AT164" s="124"/>
      <c r="AU164" s="124"/>
      <c r="AV164" s="124"/>
      <c r="AW164" s="124"/>
      <c r="AX164" s="124"/>
      <c r="AY164" s="124"/>
      <c r="BA164" s="162"/>
      <c r="BB164" s="162"/>
      <c r="BD164" s="124"/>
    </row>
    <row r="165" spans="1:56">
      <c r="A165" s="124"/>
      <c r="F165" s="124"/>
      <c r="G165" s="123"/>
      <c r="H165" s="123"/>
      <c r="I165" s="123"/>
      <c r="J165" s="124"/>
      <c r="K165" s="124"/>
      <c r="L165" s="140"/>
      <c r="M165" s="141"/>
      <c r="N165" s="141"/>
      <c r="O165" s="141"/>
      <c r="P165" s="141"/>
      <c r="Q165" s="141"/>
      <c r="R165" s="141"/>
      <c r="AJ165" s="124"/>
      <c r="AK165" s="124"/>
      <c r="AL165" s="124"/>
      <c r="AM165" s="124"/>
      <c r="AN165" s="124"/>
      <c r="AO165" s="124"/>
      <c r="AP165" s="124"/>
      <c r="AQ165" s="124"/>
      <c r="AR165" s="124"/>
      <c r="AS165" s="124"/>
      <c r="AT165" s="124"/>
      <c r="AU165" s="124"/>
      <c r="AV165" s="124"/>
      <c r="AW165" s="124"/>
      <c r="AX165" s="124"/>
      <c r="AY165" s="124"/>
      <c r="BA165" s="162"/>
      <c r="BB165" s="162"/>
      <c r="BD165" s="124"/>
    </row>
    <row r="166" spans="1:56">
      <c r="A166" s="124"/>
      <c r="F166" s="124"/>
      <c r="G166" s="123"/>
      <c r="H166" s="123"/>
      <c r="I166" s="123"/>
      <c r="J166" s="124"/>
      <c r="K166" s="124"/>
      <c r="L166" s="140"/>
      <c r="M166" s="141"/>
      <c r="N166" s="141"/>
      <c r="O166" s="141"/>
      <c r="P166" s="141"/>
      <c r="Q166" s="141"/>
      <c r="R166" s="141"/>
      <c r="AJ166" s="124"/>
      <c r="AK166" s="124"/>
      <c r="AL166" s="124"/>
      <c r="AM166" s="124"/>
      <c r="AN166" s="124"/>
      <c r="AO166" s="124"/>
      <c r="AP166" s="124"/>
      <c r="AQ166" s="124"/>
      <c r="AR166" s="124"/>
      <c r="AS166" s="124"/>
      <c r="AT166" s="124"/>
      <c r="AU166" s="124"/>
      <c r="AV166" s="124"/>
      <c r="AW166" s="124"/>
      <c r="AX166" s="124"/>
      <c r="AY166" s="124"/>
      <c r="BA166" s="162"/>
      <c r="BB166" s="162"/>
      <c r="BD166" s="124"/>
    </row>
    <row r="167" spans="1:56">
      <c r="A167" s="124"/>
      <c r="F167" s="124"/>
      <c r="G167" s="123"/>
      <c r="H167" s="123"/>
      <c r="I167" s="123"/>
      <c r="J167" s="124"/>
      <c r="K167" s="124"/>
      <c r="L167" s="140"/>
      <c r="M167" s="141"/>
      <c r="N167" s="141"/>
      <c r="O167" s="141"/>
      <c r="P167" s="141"/>
      <c r="Q167" s="141"/>
      <c r="R167" s="141"/>
      <c r="AJ167" s="124"/>
      <c r="AK167" s="124"/>
      <c r="AL167" s="124"/>
      <c r="AM167" s="124"/>
      <c r="AN167" s="124"/>
      <c r="AO167" s="124"/>
      <c r="AP167" s="124"/>
      <c r="AQ167" s="124"/>
      <c r="AR167" s="124"/>
      <c r="AS167" s="124"/>
      <c r="AT167" s="124"/>
      <c r="AU167" s="124"/>
      <c r="AV167" s="124"/>
      <c r="AW167" s="124"/>
      <c r="AX167" s="124"/>
      <c r="AY167" s="124"/>
      <c r="BA167" s="162"/>
      <c r="BB167" s="162"/>
      <c r="BD167" s="124"/>
    </row>
    <row r="168" spans="1:56">
      <c r="A168" s="124"/>
      <c r="F168" s="124"/>
      <c r="G168" s="123"/>
      <c r="H168" s="123"/>
      <c r="I168" s="123"/>
      <c r="J168" s="124"/>
      <c r="K168" s="124"/>
      <c r="L168" s="140"/>
      <c r="M168" s="141"/>
      <c r="N168" s="141"/>
      <c r="O168" s="141"/>
      <c r="P168" s="141"/>
      <c r="Q168" s="141"/>
      <c r="R168" s="141"/>
      <c r="AJ168" s="124"/>
      <c r="AK168" s="124"/>
      <c r="AL168" s="124"/>
      <c r="AM168" s="124"/>
      <c r="AN168" s="124"/>
      <c r="AO168" s="124"/>
      <c r="AP168" s="124"/>
      <c r="AQ168" s="124"/>
      <c r="AR168" s="124"/>
      <c r="AS168" s="124"/>
      <c r="AT168" s="124"/>
      <c r="AU168" s="124"/>
      <c r="AV168" s="124"/>
      <c r="AW168" s="124"/>
      <c r="AX168" s="124"/>
      <c r="AY168" s="124"/>
      <c r="BA168" s="162"/>
      <c r="BB168" s="162"/>
      <c r="BD168" s="124"/>
    </row>
    <row r="169" spans="1:56">
      <c r="A169" s="124"/>
      <c r="F169" s="124"/>
      <c r="G169" s="123"/>
      <c r="H169" s="123"/>
      <c r="I169" s="123"/>
      <c r="J169" s="124"/>
      <c r="K169" s="124"/>
      <c r="L169" s="140"/>
      <c r="M169" s="141"/>
      <c r="N169" s="141"/>
      <c r="O169" s="141"/>
      <c r="P169" s="141"/>
      <c r="Q169" s="141"/>
      <c r="R169" s="141"/>
      <c r="AJ169" s="124"/>
      <c r="AK169" s="124"/>
      <c r="AL169" s="124"/>
      <c r="AM169" s="124"/>
      <c r="AN169" s="124"/>
      <c r="AO169" s="124"/>
      <c r="AP169" s="124"/>
      <c r="AQ169" s="124"/>
      <c r="AR169" s="124"/>
      <c r="AS169" s="124"/>
      <c r="AT169" s="124"/>
      <c r="AU169" s="124"/>
      <c r="AV169" s="124"/>
      <c r="AW169" s="124"/>
      <c r="AX169" s="124"/>
      <c r="AY169" s="124"/>
      <c r="BA169" s="162"/>
      <c r="BB169" s="162"/>
      <c r="BD169" s="124"/>
    </row>
    <row r="170" spans="1:56">
      <c r="A170" s="124"/>
      <c r="F170" s="124"/>
      <c r="G170" s="123"/>
      <c r="H170" s="123"/>
      <c r="I170" s="123"/>
      <c r="J170" s="124"/>
      <c r="K170" s="124"/>
      <c r="L170" s="140"/>
      <c r="M170" s="141"/>
      <c r="N170" s="141"/>
      <c r="O170" s="141"/>
      <c r="P170" s="141"/>
      <c r="Q170" s="141"/>
      <c r="R170" s="141"/>
      <c r="AJ170" s="124"/>
      <c r="AK170" s="124"/>
      <c r="AL170" s="124"/>
      <c r="AM170" s="124"/>
      <c r="AN170" s="124"/>
      <c r="AO170" s="124"/>
      <c r="AP170" s="124"/>
      <c r="AQ170" s="124"/>
      <c r="AR170" s="124"/>
      <c r="AS170" s="124"/>
      <c r="AT170" s="124"/>
      <c r="AU170" s="124"/>
      <c r="AV170" s="124"/>
      <c r="AW170" s="124"/>
      <c r="AX170" s="124"/>
      <c r="AY170" s="124"/>
      <c r="BA170" s="162"/>
      <c r="BB170" s="162"/>
      <c r="BD170" s="124"/>
    </row>
    <row r="171" spans="1:56">
      <c r="A171" s="124"/>
      <c r="F171" s="124"/>
      <c r="G171" s="123"/>
      <c r="H171" s="123"/>
      <c r="I171" s="123"/>
      <c r="J171" s="124"/>
      <c r="K171" s="124"/>
      <c r="L171" s="140"/>
      <c r="M171" s="141"/>
      <c r="N171" s="141"/>
      <c r="O171" s="141"/>
      <c r="P171" s="141"/>
      <c r="Q171" s="141"/>
      <c r="R171" s="141"/>
      <c r="AJ171" s="124"/>
      <c r="AK171" s="124"/>
      <c r="AL171" s="124"/>
      <c r="AM171" s="124"/>
      <c r="AN171" s="124"/>
      <c r="AO171" s="124"/>
      <c r="AP171" s="124"/>
      <c r="AQ171" s="124"/>
      <c r="AR171" s="124"/>
      <c r="AS171" s="124"/>
      <c r="AT171" s="124"/>
      <c r="AU171" s="124"/>
      <c r="AV171" s="124"/>
      <c r="AW171" s="124"/>
      <c r="AX171" s="124"/>
      <c r="AY171" s="124"/>
      <c r="BA171" s="162"/>
      <c r="BB171" s="162"/>
      <c r="BD171" s="124"/>
    </row>
    <row r="172" spans="1:56">
      <c r="A172" s="124"/>
      <c r="F172" s="124"/>
      <c r="G172" s="123"/>
      <c r="H172" s="123"/>
      <c r="I172" s="123"/>
      <c r="J172" s="124"/>
      <c r="K172" s="124"/>
      <c r="L172" s="140"/>
      <c r="M172" s="141"/>
      <c r="N172" s="141"/>
      <c r="O172" s="141"/>
      <c r="P172" s="141"/>
      <c r="Q172" s="141"/>
      <c r="R172" s="141"/>
      <c r="AJ172" s="124"/>
      <c r="AK172" s="124"/>
      <c r="AL172" s="124"/>
      <c r="AM172" s="124"/>
      <c r="AN172" s="124"/>
      <c r="AO172" s="124"/>
      <c r="AP172" s="124"/>
      <c r="AQ172" s="124"/>
      <c r="AR172" s="124"/>
      <c r="AS172" s="124"/>
      <c r="AT172" s="124"/>
      <c r="AU172" s="124"/>
      <c r="AV172" s="124"/>
      <c r="AW172" s="124"/>
      <c r="AX172" s="124"/>
      <c r="AY172" s="124"/>
      <c r="BA172" s="162"/>
      <c r="BB172" s="162"/>
      <c r="BD172" s="124"/>
    </row>
    <row r="173" spans="1:56">
      <c r="A173" s="124"/>
      <c r="F173" s="124"/>
      <c r="G173" s="123"/>
      <c r="H173" s="123"/>
      <c r="I173" s="123"/>
      <c r="J173" s="124"/>
      <c r="K173" s="124"/>
      <c r="L173" s="140"/>
      <c r="M173" s="141"/>
      <c r="N173" s="141"/>
      <c r="O173" s="141"/>
      <c r="P173" s="141"/>
      <c r="Q173" s="141"/>
      <c r="R173" s="141"/>
      <c r="AJ173" s="124"/>
      <c r="AK173" s="124"/>
      <c r="AL173" s="124"/>
      <c r="AM173" s="124"/>
      <c r="AN173" s="124"/>
      <c r="AO173" s="124"/>
      <c r="AP173" s="124"/>
      <c r="AQ173" s="124"/>
      <c r="AR173" s="124"/>
      <c r="AS173" s="124"/>
      <c r="AT173" s="124"/>
      <c r="AU173" s="124"/>
      <c r="AV173" s="124"/>
      <c r="AW173" s="124"/>
      <c r="AX173" s="124"/>
      <c r="AY173" s="124"/>
      <c r="BA173" s="162"/>
      <c r="BB173" s="162"/>
      <c r="BD173" s="124"/>
    </row>
    <row r="174" spans="1:56">
      <c r="A174" s="124"/>
      <c r="F174" s="124"/>
      <c r="G174" s="123"/>
      <c r="H174" s="123"/>
      <c r="I174" s="123"/>
      <c r="J174" s="124"/>
      <c r="K174" s="124"/>
      <c r="L174" s="140"/>
      <c r="M174" s="141"/>
      <c r="N174" s="141"/>
      <c r="O174" s="141"/>
      <c r="P174" s="141"/>
      <c r="Q174" s="141"/>
      <c r="R174" s="141"/>
      <c r="AJ174" s="124"/>
      <c r="AK174" s="124"/>
      <c r="AL174" s="124"/>
      <c r="AM174" s="124"/>
      <c r="AN174" s="124"/>
      <c r="AO174" s="124"/>
      <c r="AP174" s="124"/>
      <c r="AQ174" s="124"/>
      <c r="AR174" s="124"/>
      <c r="AS174" s="124"/>
      <c r="AT174" s="124"/>
      <c r="AU174" s="124"/>
      <c r="AV174" s="124"/>
      <c r="AW174" s="124"/>
      <c r="AX174" s="124"/>
      <c r="AY174" s="124"/>
      <c r="BA174" s="162"/>
      <c r="BB174" s="162"/>
      <c r="BD174" s="124"/>
    </row>
    <row r="175" spans="1:56">
      <c r="A175" s="124"/>
      <c r="F175" s="124"/>
      <c r="G175" s="123"/>
      <c r="H175" s="123"/>
      <c r="I175" s="123"/>
      <c r="J175" s="124"/>
      <c r="K175" s="124"/>
      <c r="L175" s="140"/>
      <c r="M175" s="141"/>
      <c r="N175" s="141"/>
      <c r="O175" s="141"/>
      <c r="P175" s="141"/>
      <c r="Q175" s="141"/>
      <c r="R175" s="141"/>
      <c r="AJ175" s="124"/>
      <c r="AK175" s="124"/>
      <c r="AL175" s="124"/>
      <c r="AM175" s="124"/>
      <c r="AN175" s="124"/>
      <c r="AO175" s="124"/>
      <c r="AP175" s="124"/>
      <c r="AQ175" s="124"/>
      <c r="AR175" s="124"/>
      <c r="AS175" s="124"/>
      <c r="AT175" s="124"/>
      <c r="AU175" s="124"/>
      <c r="AV175" s="124"/>
      <c r="AW175" s="124"/>
      <c r="AX175" s="124"/>
      <c r="AY175" s="124"/>
      <c r="BA175" s="162"/>
      <c r="BB175" s="162"/>
      <c r="BD175" s="124"/>
    </row>
    <row r="176" spans="1:56">
      <c r="A176" s="124"/>
      <c r="F176" s="124"/>
      <c r="G176" s="123"/>
      <c r="H176" s="123"/>
      <c r="I176" s="123"/>
      <c r="J176" s="124"/>
      <c r="K176" s="124"/>
      <c r="L176" s="140"/>
      <c r="M176" s="141"/>
      <c r="N176" s="141"/>
      <c r="O176" s="141"/>
      <c r="P176" s="141"/>
      <c r="Q176" s="141"/>
      <c r="R176" s="141"/>
      <c r="AJ176" s="124"/>
      <c r="AK176" s="124"/>
      <c r="AL176" s="124"/>
      <c r="AM176" s="124"/>
      <c r="AN176" s="124"/>
      <c r="AO176" s="124"/>
      <c r="AP176" s="124"/>
      <c r="AQ176" s="124"/>
      <c r="AR176" s="124"/>
      <c r="AS176" s="124"/>
      <c r="AT176" s="124"/>
      <c r="AU176" s="124"/>
      <c r="AV176" s="124"/>
      <c r="AW176" s="124"/>
      <c r="AX176" s="124"/>
      <c r="AY176" s="124"/>
      <c r="BA176" s="162"/>
      <c r="BB176" s="162"/>
      <c r="BD176" s="124"/>
    </row>
    <row r="177" spans="1:56">
      <c r="A177" s="124"/>
      <c r="F177" s="124"/>
      <c r="G177" s="123"/>
      <c r="H177" s="123"/>
      <c r="I177" s="123"/>
      <c r="J177" s="124"/>
      <c r="K177" s="124"/>
      <c r="L177" s="140"/>
      <c r="M177" s="141"/>
      <c r="N177" s="141"/>
      <c r="O177" s="141"/>
      <c r="P177" s="141"/>
      <c r="Q177" s="141"/>
      <c r="R177" s="141"/>
      <c r="AJ177" s="124"/>
      <c r="AK177" s="124"/>
      <c r="AL177" s="124"/>
      <c r="AM177" s="124"/>
      <c r="AN177" s="124"/>
      <c r="AO177" s="124"/>
      <c r="AP177" s="124"/>
      <c r="AQ177" s="124"/>
      <c r="AR177" s="124"/>
      <c r="AS177" s="124"/>
      <c r="AT177" s="124"/>
      <c r="AU177" s="124"/>
      <c r="AV177" s="124"/>
      <c r="AW177" s="124"/>
      <c r="AX177" s="124"/>
      <c r="AY177" s="124"/>
      <c r="BA177" s="162"/>
      <c r="BB177" s="162"/>
      <c r="BD177" s="124"/>
    </row>
    <row r="178" spans="1:56">
      <c r="A178" s="124"/>
      <c r="F178" s="124"/>
      <c r="G178" s="123"/>
      <c r="H178" s="123"/>
      <c r="I178" s="123"/>
      <c r="J178" s="124"/>
      <c r="K178" s="124"/>
      <c r="L178" s="140"/>
      <c r="M178" s="141"/>
      <c r="N178" s="141"/>
      <c r="O178" s="141"/>
      <c r="P178" s="141"/>
      <c r="Q178" s="141"/>
      <c r="R178" s="141"/>
      <c r="AJ178" s="124"/>
      <c r="AK178" s="124"/>
      <c r="AL178" s="124"/>
      <c r="AM178" s="124"/>
      <c r="AN178" s="124"/>
      <c r="AO178" s="124"/>
      <c r="AP178" s="124"/>
      <c r="AQ178" s="124"/>
      <c r="AR178" s="124"/>
      <c r="AS178" s="124"/>
      <c r="AT178" s="124"/>
      <c r="AU178" s="124"/>
      <c r="AV178" s="124"/>
      <c r="AW178" s="124"/>
      <c r="AX178" s="124"/>
      <c r="AY178" s="124"/>
      <c r="BA178" s="162"/>
      <c r="BB178" s="162"/>
      <c r="BD178" s="124"/>
    </row>
    <row r="179" spans="1:56">
      <c r="A179" s="124"/>
      <c r="F179" s="124"/>
      <c r="G179" s="123"/>
      <c r="H179" s="123"/>
      <c r="I179" s="123"/>
      <c r="J179" s="124"/>
      <c r="K179" s="124"/>
      <c r="L179" s="140"/>
      <c r="M179" s="141"/>
      <c r="N179" s="141"/>
      <c r="O179" s="141"/>
      <c r="P179" s="141"/>
      <c r="Q179" s="141"/>
      <c r="R179" s="141"/>
      <c r="AJ179" s="124"/>
      <c r="AK179" s="124"/>
      <c r="AL179" s="124"/>
      <c r="AM179" s="124"/>
      <c r="AN179" s="124"/>
      <c r="AO179" s="124"/>
      <c r="AP179" s="124"/>
      <c r="AQ179" s="124"/>
      <c r="AR179" s="124"/>
      <c r="AS179" s="124"/>
      <c r="AT179" s="124"/>
      <c r="AU179" s="124"/>
      <c r="AV179" s="124"/>
      <c r="AW179" s="124"/>
      <c r="AX179" s="124"/>
      <c r="AY179" s="124"/>
      <c r="BA179" s="162"/>
      <c r="BB179" s="162"/>
      <c r="BD179" s="124"/>
    </row>
    <row r="180" spans="1:56">
      <c r="A180" s="124"/>
      <c r="F180" s="124"/>
      <c r="G180" s="123"/>
      <c r="H180" s="123"/>
      <c r="I180" s="123"/>
      <c r="J180" s="124"/>
      <c r="K180" s="124"/>
      <c r="L180" s="140"/>
      <c r="M180" s="141"/>
      <c r="N180" s="141"/>
      <c r="O180" s="141"/>
      <c r="P180" s="141"/>
      <c r="Q180" s="141"/>
      <c r="R180" s="141"/>
      <c r="AJ180" s="124"/>
      <c r="AK180" s="124"/>
      <c r="AL180" s="124"/>
      <c r="AM180" s="124"/>
      <c r="AN180" s="124"/>
      <c r="AO180" s="124"/>
      <c r="AP180" s="124"/>
      <c r="AQ180" s="124"/>
      <c r="AR180" s="124"/>
      <c r="AS180" s="124"/>
      <c r="AT180" s="124"/>
      <c r="AU180" s="124"/>
      <c r="AV180" s="124"/>
      <c r="AW180" s="124"/>
      <c r="AX180" s="124"/>
      <c r="AY180" s="124"/>
      <c r="BA180" s="162"/>
      <c r="BB180" s="162"/>
      <c r="BD180" s="124"/>
    </row>
    <row r="181" spans="1:56">
      <c r="A181" s="124"/>
      <c r="F181" s="124"/>
      <c r="G181" s="123"/>
      <c r="H181" s="123"/>
      <c r="I181" s="123"/>
      <c r="J181" s="124"/>
      <c r="K181" s="124"/>
      <c r="L181" s="140"/>
      <c r="M181" s="141"/>
      <c r="N181" s="141"/>
      <c r="O181" s="141"/>
      <c r="P181" s="141"/>
      <c r="Q181" s="141"/>
      <c r="R181" s="141"/>
      <c r="AJ181" s="124"/>
      <c r="AK181" s="124"/>
      <c r="AL181" s="124"/>
      <c r="AM181" s="124"/>
      <c r="AN181" s="124"/>
      <c r="AO181" s="124"/>
      <c r="AP181" s="124"/>
      <c r="AQ181" s="124"/>
      <c r="AR181" s="124"/>
      <c r="AS181" s="124"/>
      <c r="AT181" s="124"/>
      <c r="AU181" s="124"/>
      <c r="AV181" s="124"/>
      <c r="AW181" s="124"/>
      <c r="AX181" s="124"/>
      <c r="AY181" s="124"/>
      <c r="BA181" s="162"/>
      <c r="BB181" s="162"/>
      <c r="BD181" s="124"/>
    </row>
    <row r="182" spans="1:56">
      <c r="A182" s="124"/>
      <c r="F182" s="124"/>
      <c r="G182" s="123"/>
      <c r="H182" s="123"/>
      <c r="I182" s="123"/>
      <c r="J182" s="124"/>
      <c r="K182" s="124"/>
      <c r="L182" s="140"/>
      <c r="M182" s="141"/>
      <c r="N182" s="141"/>
      <c r="O182" s="141"/>
      <c r="P182" s="141"/>
      <c r="Q182" s="141"/>
      <c r="R182" s="141"/>
      <c r="AJ182" s="124"/>
      <c r="AK182" s="124"/>
      <c r="AL182" s="124"/>
      <c r="AM182" s="124"/>
      <c r="AN182" s="124"/>
      <c r="AO182" s="124"/>
      <c r="AP182" s="124"/>
      <c r="AQ182" s="124"/>
      <c r="AR182" s="124"/>
      <c r="AS182" s="124"/>
      <c r="AT182" s="124"/>
      <c r="AU182" s="124"/>
      <c r="AV182" s="124"/>
      <c r="AW182" s="124"/>
      <c r="AX182" s="124"/>
      <c r="AY182" s="124"/>
      <c r="BA182" s="162"/>
      <c r="BB182" s="162"/>
      <c r="BD182" s="124"/>
    </row>
    <row r="183" spans="1:56">
      <c r="A183" s="124"/>
      <c r="F183" s="124"/>
      <c r="G183" s="123"/>
      <c r="H183" s="123"/>
      <c r="I183" s="123"/>
      <c r="J183" s="124"/>
      <c r="K183" s="124"/>
      <c r="L183" s="140"/>
      <c r="M183" s="141"/>
      <c r="N183" s="141"/>
      <c r="O183" s="141"/>
      <c r="P183" s="141"/>
      <c r="Q183" s="141"/>
      <c r="R183" s="141"/>
      <c r="AJ183" s="124"/>
      <c r="AK183" s="124"/>
      <c r="AL183" s="124"/>
      <c r="AM183" s="124"/>
      <c r="AN183" s="124"/>
      <c r="AO183" s="124"/>
      <c r="AP183" s="124"/>
      <c r="AQ183" s="124"/>
      <c r="AR183" s="124"/>
      <c r="AS183" s="124"/>
      <c r="AT183" s="124"/>
      <c r="AU183" s="124"/>
      <c r="AV183" s="124"/>
      <c r="AW183" s="124"/>
      <c r="AX183" s="124"/>
      <c r="AY183" s="124"/>
      <c r="BA183" s="162"/>
      <c r="BB183" s="162"/>
      <c r="BD183" s="124"/>
    </row>
    <row r="184" spans="1:56">
      <c r="A184" s="124"/>
      <c r="F184" s="124"/>
      <c r="G184" s="123"/>
      <c r="H184" s="123"/>
      <c r="I184" s="123"/>
      <c r="J184" s="124"/>
      <c r="K184" s="124"/>
      <c r="L184" s="140"/>
      <c r="M184" s="141"/>
      <c r="N184" s="141"/>
      <c r="O184" s="141"/>
      <c r="P184" s="141"/>
      <c r="Q184" s="141"/>
      <c r="R184" s="141"/>
      <c r="AJ184" s="124"/>
      <c r="AK184" s="124"/>
      <c r="AL184" s="124"/>
      <c r="AM184" s="124"/>
      <c r="AN184" s="124"/>
      <c r="AO184" s="124"/>
      <c r="AP184" s="124"/>
      <c r="AQ184" s="124"/>
      <c r="AR184" s="124"/>
      <c r="AS184" s="124"/>
      <c r="AT184" s="124"/>
      <c r="AU184" s="124"/>
      <c r="AV184" s="124"/>
      <c r="AW184" s="124"/>
      <c r="AX184" s="124"/>
      <c r="AY184" s="124"/>
      <c r="BA184" s="162"/>
      <c r="BB184" s="162"/>
      <c r="BD184" s="124"/>
    </row>
    <row r="185" spans="1:56">
      <c r="A185" s="124"/>
      <c r="F185" s="124"/>
      <c r="G185" s="123"/>
      <c r="H185" s="123"/>
      <c r="I185" s="123"/>
      <c r="J185" s="124"/>
      <c r="K185" s="124"/>
      <c r="L185" s="140"/>
      <c r="M185" s="141"/>
      <c r="N185" s="141"/>
      <c r="O185" s="141"/>
      <c r="P185" s="141"/>
      <c r="Q185" s="141"/>
      <c r="R185" s="141"/>
      <c r="AJ185" s="124"/>
      <c r="AK185" s="124"/>
      <c r="AL185" s="124"/>
      <c r="AM185" s="124"/>
      <c r="AN185" s="124"/>
      <c r="AO185" s="124"/>
      <c r="AP185" s="124"/>
      <c r="AQ185" s="124"/>
      <c r="AR185" s="124"/>
      <c r="AS185" s="124"/>
      <c r="AT185" s="124"/>
      <c r="AU185" s="124"/>
      <c r="AV185" s="124"/>
      <c r="AW185" s="124"/>
      <c r="AX185" s="124"/>
      <c r="AY185" s="124"/>
      <c r="BA185" s="162"/>
      <c r="BB185" s="162"/>
      <c r="BD185" s="124"/>
    </row>
    <row r="186" spans="1:56">
      <c r="A186" s="124"/>
      <c r="F186" s="124"/>
      <c r="G186" s="123"/>
      <c r="H186" s="123"/>
      <c r="I186" s="123"/>
      <c r="J186" s="124"/>
      <c r="K186" s="124"/>
      <c r="L186" s="140"/>
      <c r="M186" s="141"/>
      <c r="N186" s="141"/>
      <c r="O186" s="141"/>
      <c r="P186" s="141"/>
      <c r="Q186" s="141"/>
      <c r="R186" s="141"/>
      <c r="AJ186" s="124"/>
      <c r="AK186" s="124"/>
      <c r="AL186" s="124"/>
      <c r="AM186" s="124"/>
      <c r="AN186" s="124"/>
      <c r="AO186" s="124"/>
      <c r="AP186" s="124"/>
      <c r="AQ186" s="124"/>
      <c r="AR186" s="124"/>
      <c r="AS186" s="124"/>
      <c r="AT186" s="124"/>
      <c r="AU186" s="124"/>
      <c r="AV186" s="124"/>
      <c r="AW186" s="124"/>
      <c r="AX186" s="124"/>
      <c r="AY186" s="124"/>
      <c r="BA186" s="162"/>
      <c r="BB186" s="162"/>
      <c r="BD186" s="124"/>
    </row>
    <row r="187" spans="1:56">
      <c r="A187" s="124"/>
      <c r="F187" s="124"/>
      <c r="G187" s="123"/>
      <c r="H187" s="123"/>
      <c r="I187" s="123"/>
      <c r="J187" s="124"/>
      <c r="K187" s="124"/>
      <c r="L187" s="140"/>
      <c r="M187" s="141"/>
      <c r="N187" s="141"/>
      <c r="O187" s="141"/>
      <c r="P187" s="141"/>
      <c r="Q187" s="141"/>
      <c r="R187" s="141"/>
      <c r="AJ187" s="124"/>
      <c r="AK187" s="124"/>
      <c r="AL187" s="124"/>
      <c r="AM187" s="124"/>
      <c r="AN187" s="124"/>
      <c r="AO187" s="124"/>
      <c r="AP187" s="124"/>
      <c r="AQ187" s="124"/>
      <c r="AR187" s="124"/>
      <c r="AS187" s="124"/>
      <c r="AT187" s="124"/>
      <c r="AU187" s="124"/>
      <c r="AV187" s="124"/>
      <c r="AW187" s="124"/>
      <c r="AX187" s="124"/>
      <c r="AY187" s="124"/>
      <c r="BA187" s="162"/>
      <c r="BB187" s="162"/>
      <c r="BD187" s="124"/>
    </row>
    <row r="188" spans="1:56">
      <c r="A188" s="124"/>
      <c r="F188" s="124"/>
      <c r="G188" s="123"/>
      <c r="H188" s="123"/>
      <c r="I188" s="123"/>
      <c r="J188" s="124"/>
      <c r="K188" s="124"/>
      <c r="L188" s="140"/>
      <c r="M188" s="141"/>
      <c r="N188" s="141"/>
      <c r="O188" s="141"/>
      <c r="P188" s="141"/>
      <c r="Q188" s="141"/>
      <c r="R188" s="141"/>
      <c r="AJ188" s="124"/>
      <c r="AK188" s="124"/>
      <c r="AL188" s="124"/>
      <c r="AM188" s="124"/>
      <c r="AN188" s="124"/>
      <c r="AO188" s="124"/>
      <c r="AP188" s="124"/>
      <c r="AQ188" s="124"/>
      <c r="AR188" s="124"/>
      <c r="AS188" s="124"/>
      <c r="AT188" s="124"/>
      <c r="AU188" s="124"/>
      <c r="AV188" s="124"/>
      <c r="AW188" s="124"/>
      <c r="AX188" s="124"/>
      <c r="AY188" s="124"/>
      <c r="BA188" s="162"/>
      <c r="BB188" s="162"/>
      <c r="BD188" s="124"/>
    </row>
    <row r="189" spans="1:56">
      <c r="A189" s="124"/>
      <c r="F189" s="124"/>
      <c r="G189" s="123"/>
      <c r="H189" s="123"/>
      <c r="I189" s="123"/>
      <c r="J189" s="124"/>
      <c r="K189" s="124"/>
      <c r="L189" s="140"/>
      <c r="M189" s="141"/>
      <c r="N189" s="141"/>
      <c r="O189" s="141"/>
      <c r="P189" s="141"/>
      <c r="Q189" s="141"/>
      <c r="R189" s="141"/>
      <c r="AJ189" s="124"/>
      <c r="AK189" s="124"/>
      <c r="AL189" s="124"/>
      <c r="AM189" s="124"/>
      <c r="AN189" s="124"/>
      <c r="AO189" s="124"/>
      <c r="AP189" s="124"/>
      <c r="AQ189" s="124"/>
      <c r="AR189" s="124"/>
      <c r="AS189" s="124"/>
      <c r="AT189" s="124"/>
      <c r="AU189" s="124"/>
      <c r="AV189" s="124"/>
      <c r="AW189" s="124"/>
      <c r="AX189" s="124"/>
      <c r="AY189" s="124"/>
      <c r="BA189" s="162"/>
      <c r="BB189" s="162"/>
      <c r="BD189" s="124"/>
    </row>
    <row r="190" spans="1:56">
      <c r="A190" s="124"/>
      <c r="F190" s="124"/>
      <c r="G190" s="123"/>
      <c r="H190" s="123"/>
      <c r="I190" s="123"/>
      <c r="J190" s="124"/>
      <c r="K190" s="124"/>
      <c r="L190" s="140"/>
      <c r="M190" s="141"/>
      <c r="N190" s="141"/>
      <c r="O190" s="141"/>
      <c r="P190" s="141"/>
      <c r="Q190" s="141"/>
      <c r="R190" s="141"/>
      <c r="AJ190" s="124"/>
      <c r="AK190" s="124"/>
      <c r="AL190" s="124"/>
      <c r="AM190" s="124"/>
      <c r="AN190" s="124"/>
      <c r="AO190" s="124"/>
      <c r="AP190" s="124"/>
      <c r="AQ190" s="124"/>
      <c r="AR190" s="124"/>
      <c r="AS190" s="124"/>
      <c r="AT190" s="124"/>
      <c r="AU190" s="124"/>
      <c r="AV190" s="124"/>
      <c r="AW190" s="124"/>
      <c r="AX190" s="124"/>
      <c r="AY190" s="124"/>
      <c r="BA190" s="162"/>
      <c r="BB190" s="162"/>
      <c r="BD190" s="124"/>
    </row>
    <row r="191" spans="1:56">
      <c r="A191" s="124"/>
      <c r="F191" s="124"/>
      <c r="G191" s="123"/>
      <c r="H191" s="123"/>
      <c r="I191" s="123"/>
      <c r="J191" s="124"/>
      <c r="K191" s="124"/>
      <c r="L191" s="140"/>
      <c r="M191" s="141"/>
      <c r="N191" s="141"/>
      <c r="O191" s="141"/>
      <c r="P191" s="141"/>
      <c r="Q191" s="141"/>
      <c r="R191" s="141"/>
      <c r="AJ191" s="124"/>
      <c r="AK191" s="124"/>
      <c r="AL191" s="124"/>
      <c r="AM191" s="124"/>
      <c r="AN191" s="124"/>
      <c r="AO191" s="124"/>
      <c r="AP191" s="124"/>
      <c r="AQ191" s="124"/>
      <c r="AR191" s="124"/>
      <c r="AS191" s="124"/>
      <c r="AT191" s="124"/>
      <c r="AU191" s="124"/>
      <c r="AV191" s="124"/>
      <c r="AW191" s="124"/>
      <c r="AX191" s="124"/>
      <c r="AY191" s="124"/>
      <c r="BA191" s="162"/>
      <c r="BB191" s="162"/>
      <c r="BD191" s="124"/>
    </row>
    <row r="192" spans="1:56">
      <c r="A192" s="124"/>
      <c r="F192" s="124"/>
      <c r="G192" s="123"/>
      <c r="H192" s="123"/>
      <c r="I192" s="123"/>
      <c r="J192" s="124"/>
      <c r="K192" s="124"/>
      <c r="L192" s="140"/>
      <c r="M192" s="141"/>
      <c r="N192" s="141"/>
      <c r="O192" s="141"/>
      <c r="P192" s="141"/>
      <c r="Q192" s="141"/>
      <c r="R192" s="141"/>
      <c r="AJ192" s="124"/>
      <c r="AK192" s="124"/>
      <c r="AL192" s="124"/>
      <c r="AM192" s="124"/>
      <c r="AN192" s="124"/>
      <c r="AO192" s="124"/>
      <c r="AP192" s="124"/>
      <c r="AQ192" s="124"/>
      <c r="AR192" s="124"/>
      <c r="AS192" s="124"/>
      <c r="AT192" s="124"/>
      <c r="AU192" s="124"/>
      <c r="AV192" s="124"/>
      <c r="AW192" s="124"/>
      <c r="AX192" s="124"/>
      <c r="AY192" s="124"/>
      <c r="BA192" s="162"/>
      <c r="BB192" s="162"/>
      <c r="BD192" s="124"/>
    </row>
    <row r="193" spans="1:56">
      <c r="A193" s="124"/>
      <c r="F193" s="124"/>
      <c r="G193" s="123"/>
      <c r="H193" s="123"/>
      <c r="I193" s="123"/>
      <c r="J193" s="124"/>
      <c r="K193" s="124"/>
      <c r="L193" s="140"/>
      <c r="M193" s="141"/>
      <c r="N193" s="141"/>
      <c r="O193" s="141"/>
      <c r="P193" s="141"/>
      <c r="Q193" s="141"/>
      <c r="R193" s="141"/>
      <c r="AJ193" s="124"/>
      <c r="AK193" s="124"/>
      <c r="AL193" s="124"/>
      <c r="AM193" s="124"/>
      <c r="AN193" s="124"/>
      <c r="AO193" s="124"/>
      <c r="AP193" s="124"/>
      <c r="AQ193" s="124"/>
      <c r="AR193" s="124"/>
      <c r="AS193" s="124"/>
      <c r="AT193" s="124"/>
      <c r="AU193" s="124"/>
      <c r="AV193" s="124"/>
      <c r="AW193" s="124"/>
      <c r="AX193" s="124"/>
      <c r="AY193" s="124"/>
      <c r="BA193" s="162"/>
      <c r="BB193" s="162"/>
      <c r="BD193" s="124"/>
    </row>
    <row r="194" spans="1:56">
      <c r="A194" s="124"/>
      <c r="F194" s="124"/>
      <c r="G194" s="123"/>
      <c r="H194" s="123"/>
      <c r="I194" s="123"/>
      <c r="J194" s="124"/>
      <c r="K194" s="124"/>
      <c r="L194" s="140"/>
      <c r="M194" s="141"/>
      <c r="N194" s="141"/>
      <c r="O194" s="141"/>
      <c r="P194" s="141"/>
      <c r="Q194" s="141"/>
      <c r="R194" s="141"/>
      <c r="AJ194" s="124"/>
      <c r="AK194" s="124"/>
      <c r="AL194" s="124"/>
      <c r="AM194" s="124"/>
      <c r="AN194" s="124"/>
      <c r="AO194" s="124"/>
      <c r="AP194" s="124"/>
      <c r="AQ194" s="124"/>
      <c r="AR194" s="124"/>
      <c r="AS194" s="124"/>
      <c r="AT194" s="124"/>
      <c r="AU194" s="124"/>
      <c r="AV194" s="124"/>
      <c r="AW194" s="124"/>
      <c r="AX194" s="124"/>
      <c r="AY194" s="124"/>
      <c r="BA194" s="162"/>
      <c r="BB194" s="162"/>
      <c r="BD194" s="124"/>
    </row>
    <row r="195" spans="1:56">
      <c r="A195" s="124"/>
      <c r="F195" s="124"/>
      <c r="G195" s="123"/>
      <c r="H195" s="123"/>
      <c r="I195" s="123"/>
      <c r="J195" s="124"/>
      <c r="K195" s="124"/>
      <c r="L195" s="140"/>
      <c r="M195" s="141"/>
      <c r="N195" s="141"/>
      <c r="O195" s="141"/>
      <c r="P195" s="141"/>
      <c r="Q195" s="141"/>
      <c r="R195" s="141"/>
      <c r="AJ195" s="124"/>
      <c r="AK195" s="124"/>
      <c r="AL195" s="124"/>
      <c r="AM195" s="124"/>
      <c r="AN195" s="124"/>
      <c r="AO195" s="124"/>
      <c r="AP195" s="124"/>
      <c r="AQ195" s="124"/>
      <c r="AR195" s="124"/>
      <c r="AS195" s="124"/>
      <c r="AT195" s="124"/>
      <c r="AU195" s="124"/>
      <c r="AV195" s="124"/>
      <c r="AW195" s="124"/>
      <c r="AX195" s="124"/>
      <c r="AY195" s="124"/>
      <c r="BA195" s="162"/>
      <c r="BB195" s="162"/>
      <c r="BD195" s="124"/>
    </row>
    <row r="196" spans="1:56">
      <c r="A196" s="124"/>
      <c r="F196" s="124"/>
      <c r="G196" s="123"/>
      <c r="H196" s="123"/>
      <c r="I196" s="123"/>
      <c r="J196" s="124"/>
      <c r="K196" s="124"/>
      <c r="L196" s="140"/>
      <c r="M196" s="141"/>
      <c r="N196" s="141"/>
      <c r="O196" s="141"/>
      <c r="P196" s="141"/>
      <c r="Q196" s="141"/>
      <c r="R196" s="141"/>
      <c r="AJ196" s="124"/>
      <c r="AK196" s="124"/>
      <c r="AL196" s="124"/>
      <c r="AM196" s="124"/>
      <c r="AN196" s="124"/>
      <c r="AO196" s="124"/>
      <c r="AP196" s="124"/>
      <c r="AQ196" s="124"/>
      <c r="AR196" s="124"/>
      <c r="AS196" s="124"/>
      <c r="AT196" s="124"/>
      <c r="AU196" s="124"/>
      <c r="AV196" s="124"/>
      <c r="AW196" s="124"/>
      <c r="AX196" s="124"/>
      <c r="AY196" s="124"/>
      <c r="BA196" s="162"/>
      <c r="BB196" s="162"/>
      <c r="BD196" s="124"/>
    </row>
    <row r="197" spans="1:56">
      <c r="A197" s="124"/>
      <c r="F197" s="124"/>
      <c r="G197" s="123"/>
      <c r="H197" s="123"/>
      <c r="I197" s="123"/>
      <c r="J197" s="124"/>
      <c r="K197" s="124"/>
      <c r="L197" s="140"/>
      <c r="M197" s="141"/>
      <c r="N197" s="141"/>
      <c r="O197" s="141"/>
      <c r="P197" s="141"/>
      <c r="Q197" s="141"/>
      <c r="R197" s="141"/>
      <c r="AJ197" s="124"/>
      <c r="AK197" s="124"/>
      <c r="AL197" s="124"/>
      <c r="AM197" s="124"/>
      <c r="AN197" s="124"/>
      <c r="AO197" s="124"/>
      <c r="AP197" s="124"/>
      <c r="AQ197" s="124"/>
      <c r="AR197" s="124"/>
      <c r="AS197" s="124"/>
      <c r="AT197" s="124"/>
      <c r="AU197" s="124"/>
      <c r="AV197" s="124"/>
      <c r="AW197" s="124"/>
      <c r="AX197" s="124"/>
      <c r="AY197" s="124"/>
      <c r="BA197" s="162"/>
      <c r="BB197" s="162"/>
      <c r="BD197" s="124"/>
    </row>
    <row r="198" spans="1:56">
      <c r="A198" s="124"/>
      <c r="F198" s="124"/>
      <c r="G198" s="123"/>
      <c r="H198" s="123"/>
      <c r="I198" s="123"/>
      <c r="J198" s="124"/>
      <c r="K198" s="124"/>
      <c r="L198" s="140"/>
      <c r="M198" s="141"/>
      <c r="N198" s="141"/>
      <c r="O198" s="141"/>
      <c r="P198" s="141"/>
      <c r="Q198" s="141"/>
      <c r="R198" s="141"/>
      <c r="AJ198" s="124"/>
      <c r="AK198" s="124"/>
      <c r="AL198" s="124"/>
      <c r="AM198" s="124"/>
      <c r="AN198" s="124"/>
      <c r="AO198" s="124"/>
      <c r="AP198" s="124"/>
      <c r="AQ198" s="124"/>
      <c r="AR198" s="124"/>
      <c r="AS198" s="124"/>
      <c r="AT198" s="124"/>
      <c r="AU198" s="124"/>
      <c r="AV198" s="124"/>
      <c r="AW198" s="124"/>
      <c r="AX198" s="124"/>
      <c r="AY198" s="124"/>
      <c r="BA198" s="162"/>
      <c r="BB198" s="162"/>
      <c r="BD198" s="124"/>
    </row>
    <row r="199" spans="1:56">
      <c r="A199" s="124"/>
      <c r="F199" s="124"/>
      <c r="G199" s="123"/>
      <c r="H199" s="123"/>
      <c r="I199" s="123"/>
      <c r="J199" s="124"/>
      <c r="K199" s="124"/>
      <c r="L199" s="140"/>
      <c r="M199" s="141"/>
      <c r="N199" s="141"/>
      <c r="O199" s="141"/>
      <c r="P199" s="141"/>
      <c r="Q199" s="141"/>
      <c r="R199" s="141"/>
      <c r="AJ199" s="124"/>
      <c r="AK199" s="124"/>
      <c r="AL199" s="124"/>
      <c r="AM199" s="124"/>
      <c r="AN199" s="124"/>
      <c r="AO199" s="124"/>
      <c r="AP199" s="124"/>
      <c r="AQ199" s="124"/>
      <c r="AR199" s="124"/>
      <c r="AS199" s="124"/>
      <c r="AT199" s="124"/>
      <c r="AU199" s="124"/>
      <c r="AV199" s="124"/>
      <c r="AW199" s="124"/>
      <c r="AX199" s="124"/>
      <c r="AY199" s="124"/>
      <c r="BA199" s="162"/>
      <c r="BB199" s="162"/>
      <c r="BD199" s="124"/>
    </row>
    <row r="200" spans="1:56">
      <c r="A200" s="124"/>
      <c r="F200" s="124"/>
      <c r="G200" s="123"/>
      <c r="H200" s="123"/>
      <c r="I200" s="123"/>
      <c r="J200" s="124"/>
      <c r="K200" s="124"/>
      <c r="L200" s="140"/>
      <c r="M200" s="141"/>
      <c r="N200" s="141"/>
      <c r="O200" s="141"/>
      <c r="P200" s="141"/>
      <c r="Q200" s="141"/>
      <c r="R200" s="141"/>
      <c r="AJ200" s="124"/>
      <c r="AK200" s="124"/>
      <c r="AL200" s="124"/>
      <c r="AM200" s="124"/>
      <c r="AN200" s="124"/>
      <c r="AO200" s="124"/>
      <c r="AP200" s="124"/>
      <c r="AQ200" s="124"/>
      <c r="AR200" s="124"/>
      <c r="AS200" s="124"/>
      <c r="AT200" s="124"/>
      <c r="AU200" s="124"/>
      <c r="AV200" s="124"/>
      <c r="AW200" s="124"/>
      <c r="AX200" s="124"/>
      <c r="AY200" s="124"/>
      <c r="BA200" s="162"/>
      <c r="BB200" s="162"/>
      <c r="BD200" s="124"/>
    </row>
    <row r="201" spans="1:56">
      <c r="A201" s="124"/>
      <c r="F201" s="124"/>
      <c r="G201" s="123"/>
      <c r="H201" s="123"/>
      <c r="I201" s="123"/>
      <c r="J201" s="124"/>
      <c r="K201" s="124"/>
      <c r="L201" s="140"/>
      <c r="M201" s="141"/>
      <c r="N201" s="141"/>
      <c r="O201" s="141"/>
      <c r="P201" s="141"/>
      <c r="Q201" s="141"/>
      <c r="R201" s="141"/>
      <c r="AJ201" s="124"/>
      <c r="AK201" s="124"/>
      <c r="AL201" s="124"/>
      <c r="AM201" s="124"/>
      <c r="AN201" s="124"/>
      <c r="AO201" s="124"/>
      <c r="AP201" s="124"/>
      <c r="AQ201" s="124"/>
      <c r="AR201" s="124"/>
      <c r="AS201" s="124"/>
      <c r="AT201" s="124"/>
      <c r="AU201" s="124"/>
      <c r="AV201" s="124"/>
      <c r="AW201" s="124"/>
      <c r="AX201" s="124"/>
      <c r="AY201" s="124"/>
      <c r="BA201" s="162"/>
      <c r="BB201" s="162"/>
      <c r="BD201" s="124"/>
    </row>
    <row r="202" spans="1:56">
      <c r="A202" s="124"/>
      <c r="F202" s="124"/>
      <c r="G202" s="123"/>
      <c r="H202" s="123"/>
      <c r="I202" s="123"/>
      <c r="J202" s="124"/>
      <c r="K202" s="124"/>
      <c r="L202" s="140"/>
      <c r="M202" s="141"/>
      <c r="N202" s="141"/>
      <c r="O202" s="141"/>
      <c r="P202" s="141"/>
      <c r="Q202" s="141"/>
      <c r="R202" s="141"/>
      <c r="AJ202" s="124"/>
      <c r="AK202" s="124"/>
      <c r="AL202" s="124"/>
      <c r="AM202" s="124"/>
      <c r="AN202" s="124"/>
      <c r="AO202" s="124"/>
      <c r="AP202" s="124"/>
      <c r="AQ202" s="124"/>
      <c r="AR202" s="124"/>
      <c r="AS202" s="124"/>
      <c r="AT202" s="124"/>
      <c r="AU202" s="124"/>
      <c r="AV202" s="124"/>
      <c r="AW202" s="124"/>
      <c r="AX202" s="124"/>
      <c r="AY202" s="124"/>
      <c r="BA202" s="162"/>
      <c r="BB202" s="162"/>
      <c r="BD202" s="124"/>
    </row>
    <row r="203" spans="1:56">
      <c r="A203" s="124"/>
      <c r="F203" s="124"/>
      <c r="G203" s="123"/>
      <c r="H203" s="123"/>
      <c r="I203" s="123"/>
      <c r="J203" s="124"/>
      <c r="K203" s="124"/>
      <c r="L203" s="140"/>
      <c r="M203" s="141"/>
      <c r="N203" s="141"/>
      <c r="O203" s="141"/>
      <c r="P203" s="141"/>
      <c r="Q203" s="141"/>
      <c r="R203" s="141"/>
      <c r="AJ203" s="124"/>
      <c r="AK203" s="124"/>
      <c r="AL203" s="124"/>
      <c r="AM203" s="124"/>
      <c r="AN203" s="124"/>
      <c r="AO203" s="124"/>
      <c r="AP203" s="124"/>
      <c r="AQ203" s="124"/>
      <c r="AR203" s="124"/>
      <c r="AS203" s="124"/>
      <c r="AT203" s="124"/>
      <c r="AU203" s="124"/>
      <c r="AV203" s="124"/>
      <c r="AW203" s="124"/>
      <c r="AX203" s="124"/>
      <c r="AY203" s="124"/>
      <c r="BA203" s="162"/>
      <c r="BB203" s="162"/>
      <c r="BD203" s="124"/>
    </row>
    <row r="204" spans="1:56">
      <c r="A204" s="124"/>
      <c r="F204" s="124"/>
      <c r="G204" s="123"/>
      <c r="H204" s="123"/>
      <c r="I204" s="123"/>
      <c r="J204" s="124"/>
      <c r="K204" s="124"/>
      <c r="L204" s="140"/>
      <c r="M204" s="141"/>
      <c r="N204" s="141"/>
      <c r="O204" s="141"/>
      <c r="P204" s="141"/>
      <c r="Q204" s="141"/>
      <c r="R204" s="141"/>
      <c r="AJ204" s="124"/>
      <c r="AK204" s="124"/>
      <c r="AL204" s="124"/>
      <c r="AM204" s="124"/>
      <c r="AN204" s="124"/>
      <c r="AO204" s="124"/>
      <c r="AP204" s="124"/>
      <c r="AQ204" s="124"/>
      <c r="AR204" s="124"/>
      <c r="AS204" s="124"/>
      <c r="AT204" s="124"/>
      <c r="AU204" s="124"/>
      <c r="AV204" s="124"/>
      <c r="AW204" s="124"/>
      <c r="AX204" s="124"/>
      <c r="AY204" s="124"/>
      <c r="BA204" s="162"/>
      <c r="BB204" s="162"/>
      <c r="BD204" s="124"/>
    </row>
    <row r="205" spans="1:56">
      <c r="A205" s="124"/>
      <c r="F205" s="124"/>
      <c r="G205" s="123"/>
      <c r="H205" s="123"/>
      <c r="I205" s="123"/>
      <c r="J205" s="124"/>
      <c r="K205" s="124"/>
      <c r="L205" s="140"/>
      <c r="M205" s="141"/>
      <c r="N205" s="141"/>
      <c r="O205" s="141"/>
      <c r="P205" s="141"/>
      <c r="Q205" s="141"/>
      <c r="R205" s="141"/>
      <c r="AJ205" s="124"/>
      <c r="AK205" s="124"/>
      <c r="AL205" s="124"/>
      <c r="AM205" s="124"/>
      <c r="AN205" s="124"/>
      <c r="AO205" s="124"/>
      <c r="AP205" s="124"/>
      <c r="AQ205" s="124"/>
      <c r="AR205" s="124"/>
      <c r="AS205" s="124"/>
      <c r="AT205" s="124"/>
      <c r="AU205" s="124"/>
      <c r="AV205" s="124"/>
      <c r="AW205" s="124"/>
      <c r="AX205" s="124"/>
      <c r="AY205" s="124"/>
      <c r="BA205" s="162"/>
      <c r="BB205" s="162"/>
      <c r="BD205" s="124"/>
    </row>
    <row r="206" spans="1:56">
      <c r="A206" s="124"/>
      <c r="F206" s="124"/>
      <c r="G206" s="123"/>
      <c r="H206" s="123"/>
      <c r="I206" s="123"/>
      <c r="J206" s="124"/>
      <c r="K206" s="124"/>
      <c r="L206" s="140"/>
      <c r="M206" s="141"/>
      <c r="N206" s="141"/>
      <c r="O206" s="141"/>
      <c r="P206" s="141"/>
      <c r="Q206" s="141"/>
      <c r="R206" s="141"/>
      <c r="AJ206" s="124"/>
      <c r="AK206" s="124"/>
      <c r="AL206" s="124"/>
      <c r="AM206" s="124"/>
      <c r="AN206" s="124"/>
      <c r="AO206" s="124"/>
      <c r="AP206" s="124"/>
      <c r="AQ206" s="124"/>
      <c r="AR206" s="124"/>
      <c r="AS206" s="124"/>
      <c r="AT206" s="124"/>
      <c r="AU206" s="124"/>
      <c r="AV206" s="124"/>
      <c r="AW206" s="124"/>
      <c r="AX206" s="124"/>
      <c r="AY206" s="124"/>
      <c r="BA206" s="162"/>
      <c r="BB206" s="162"/>
      <c r="BD206" s="124"/>
    </row>
    <row r="207" spans="1:56">
      <c r="A207" s="124"/>
      <c r="F207" s="124"/>
      <c r="G207" s="123"/>
      <c r="H207" s="123"/>
      <c r="I207" s="123"/>
      <c r="J207" s="124"/>
      <c r="K207" s="124"/>
      <c r="L207" s="140"/>
      <c r="M207" s="141"/>
      <c r="N207" s="141"/>
      <c r="O207" s="141"/>
      <c r="P207" s="141"/>
      <c r="Q207" s="141"/>
      <c r="R207" s="141"/>
      <c r="AJ207" s="124"/>
      <c r="AK207" s="124"/>
      <c r="AL207" s="124"/>
      <c r="AM207" s="124"/>
      <c r="AN207" s="124"/>
      <c r="AO207" s="124"/>
      <c r="AP207" s="124"/>
      <c r="AQ207" s="124"/>
      <c r="AR207" s="124"/>
      <c r="AS207" s="124"/>
      <c r="AT207" s="124"/>
      <c r="AU207" s="124"/>
      <c r="AV207" s="124"/>
      <c r="AW207" s="124"/>
      <c r="AX207" s="124"/>
      <c r="AY207" s="124"/>
      <c r="BA207" s="162"/>
      <c r="BB207" s="162"/>
      <c r="BD207" s="124"/>
    </row>
    <row r="208" spans="1:56">
      <c r="A208" s="124"/>
      <c r="F208" s="124"/>
      <c r="G208" s="123"/>
      <c r="H208" s="123"/>
      <c r="I208" s="123"/>
      <c r="J208" s="124"/>
      <c r="K208" s="124"/>
      <c r="L208" s="140"/>
      <c r="M208" s="141"/>
      <c r="N208" s="141"/>
      <c r="O208" s="141"/>
      <c r="P208" s="141"/>
      <c r="Q208" s="141"/>
      <c r="R208" s="141"/>
      <c r="AJ208" s="124"/>
      <c r="AK208" s="124"/>
      <c r="AL208" s="124"/>
      <c r="AM208" s="124"/>
      <c r="AN208" s="124"/>
      <c r="AO208" s="124"/>
      <c r="AP208" s="124"/>
      <c r="AQ208" s="124"/>
      <c r="AR208" s="124"/>
      <c r="AS208" s="124"/>
      <c r="AT208" s="124"/>
      <c r="AU208" s="124"/>
      <c r="AV208" s="124"/>
      <c r="AW208" s="124"/>
      <c r="AX208" s="124"/>
      <c r="AY208" s="124"/>
      <c r="BA208" s="162"/>
      <c r="BB208" s="162"/>
      <c r="BD208" s="124"/>
    </row>
    <row r="209" spans="1:56">
      <c r="A209" s="124"/>
      <c r="F209" s="124"/>
      <c r="G209" s="123"/>
      <c r="H209" s="123"/>
      <c r="I209" s="123"/>
      <c r="J209" s="124"/>
      <c r="K209" s="124"/>
      <c r="L209" s="140"/>
      <c r="M209" s="141"/>
      <c r="N209" s="141"/>
      <c r="O209" s="141"/>
      <c r="P209" s="141"/>
      <c r="Q209" s="141"/>
      <c r="R209" s="141"/>
      <c r="AJ209" s="124"/>
      <c r="AK209" s="124"/>
      <c r="AL209" s="124"/>
      <c r="AM209" s="124"/>
      <c r="AN209" s="124"/>
      <c r="AO209" s="124"/>
      <c r="AP209" s="124"/>
      <c r="AQ209" s="124"/>
      <c r="AR209" s="124"/>
      <c r="AS209" s="124"/>
      <c r="AT209" s="124"/>
      <c r="AU209" s="124"/>
      <c r="AV209" s="124"/>
      <c r="AW209" s="124"/>
      <c r="AX209" s="124"/>
      <c r="AY209" s="124"/>
      <c r="BA209" s="162"/>
      <c r="BB209" s="162"/>
      <c r="BD209" s="124"/>
    </row>
    <row r="210" spans="1:56">
      <c r="A210" s="124"/>
      <c r="F210" s="124"/>
      <c r="G210" s="123"/>
      <c r="H210" s="123"/>
      <c r="I210" s="123"/>
      <c r="J210" s="124"/>
      <c r="K210" s="124"/>
      <c r="L210" s="140"/>
      <c r="M210" s="141"/>
      <c r="N210" s="141"/>
      <c r="O210" s="141"/>
      <c r="P210" s="141"/>
      <c r="Q210" s="141"/>
      <c r="R210" s="141"/>
      <c r="AJ210" s="124"/>
      <c r="AK210" s="124"/>
      <c r="AL210" s="124"/>
      <c r="AM210" s="124"/>
      <c r="AN210" s="124"/>
      <c r="AO210" s="124"/>
      <c r="AP210" s="124"/>
      <c r="AQ210" s="124"/>
      <c r="AR210" s="124"/>
      <c r="AS210" s="124"/>
      <c r="AT210" s="124"/>
      <c r="AU210" s="124"/>
      <c r="AV210" s="124"/>
      <c r="AW210" s="124"/>
      <c r="AX210" s="124"/>
      <c r="AY210" s="124"/>
      <c r="BA210" s="162"/>
      <c r="BB210" s="162"/>
      <c r="BD210" s="124"/>
    </row>
    <row r="211" spans="1:56">
      <c r="A211" s="124"/>
      <c r="F211" s="124"/>
      <c r="G211" s="123"/>
      <c r="H211" s="123"/>
      <c r="I211" s="123"/>
      <c r="J211" s="124"/>
      <c r="K211" s="124"/>
      <c r="L211" s="140"/>
      <c r="M211" s="141"/>
      <c r="N211" s="141"/>
      <c r="O211" s="141"/>
      <c r="P211" s="141"/>
      <c r="Q211" s="141"/>
      <c r="R211" s="141"/>
      <c r="AJ211" s="124"/>
      <c r="AK211" s="124"/>
      <c r="AL211" s="124"/>
      <c r="AM211" s="124"/>
      <c r="AN211" s="124"/>
      <c r="AO211" s="124"/>
      <c r="AP211" s="124"/>
      <c r="AQ211" s="124"/>
      <c r="AR211" s="124"/>
      <c r="AS211" s="124"/>
      <c r="AT211" s="124"/>
      <c r="AU211" s="124"/>
      <c r="AV211" s="124"/>
      <c r="AW211" s="124"/>
      <c r="AX211" s="124"/>
      <c r="AY211" s="124"/>
      <c r="BA211" s="162"/>
      <c r="BB211" s="162"/>
      <c r="BD211" s="124"/>
    </row>
    <row r="212" spans="1:56">
      <c r="A212" s="124"/>
      <c r="F212" s="124"/>
      <c r="G212" s="123"/>
      <c r="H212" s="123"/>
      <c r="I212" s="123"/>
      <c r="J212" s="124"/>
      <c r="K212" s="124"/>
      <c r="L212" s="140"/>
      <c r="M212" s="141"/>
      <c r="N212" s="141"/>
      <c r="O212" s="141"/>
      <c r="P212" s="141"/>
      <c r="Q212" s="141"/>
      <c r="R212" s="141"/>
      <c r="AJ212" s="124"/>
      <c r="AK212" s="124"/>
      <c r="AL212" s="124"/>
      <c r="AM212" s="124"/>
      <c r="AN212" s="124"/>
      <c r="AO212" s="124"/>
      <c r="AP212" s="124"/>
      <c r="AQ212" s="124"/>
      <c r="AR212" s="124"/>
      <c r="AS212" s="124"/>
      <c r="AT212" s="124"/>
      <c r="AU212" s="124"/>
      <c r="AV212" s="124"/>
      <c r="AW212" s="124"/>
      <c r="AX212" s="124"/>
      <c r="AY212" s="124"/>
      <c r="BA212" s="162"/>
      <c r="BB212" s="162"/>
      <c r="BD212" s="124"/>
    </row>
    <row r="213" spans="1:56">
      <c r="A213" s="124"/>
      <c r="F213" s="124"/>
      <c r="G213" s="123"/>
      <c r="H213" s="123"/>
      <c r="I213" s="123"/>
      <c r="J213" s="124"/>
      <c r="K213" s="124"/>
      <c r="L213" s="140"/>
      <c r="M213" s="141"/>
      <c r="N213" s="141"/>
      <c r="O213" s="141"/>
      <c r="P213" s="141"/>
      <c r="Q213" s="141"/>
      <c r="R213" s="141"/>
      <c r="AJ213" s="124"/>
      <c r="AK213" s="124"/>
      <c r="AL213" s="124"/>
      <c r="AM213" s="124"/>
      <c r="AN213" s="124"/>
      <c r="AO213" s="124"/>
      <c r="AP213" s="124"/>
      <c r="AQ213" s="124"/>
      <c r="AR213" s="124"/>
      <c r="AS213" s="124"/>
      <c r="AT213" s="124"/>
      <c r="AU213" s="124"/>
      <c r="AV213" s="124"/>
      <c r="AW213" s="124"/>
      <c r="AX213" s="124"/>
      <c r="AY213" s="124"/>
      <c r="BA213" s="162"/>
      <c r="BB213" s="162"/>
      <c r="BD213" s="124"/>
    </row>
    <row r="214" spans="1:56">
      <c r="A214" s="124"/>
      <c r="F214" s="124"/>
      <c r="G214" s="123"/>
      <c r="H214" s="123"/>
      <c r="I214" s="123"/>
      <c r="J214" s="124"/>
      <c r="K214" s="124"/>
      <c r="L214" s="140"/>
      <c r="M214" s="141"/>
      <c r="N214" s="141"/>
      <c r="O214" s="141"/>
      <c r="P214" s="141"/>
      <c r="Q214" s="141"/>
      <c r="R214" s="141"/>
      <c r="AJ214" s="124"/>
      <c r="AK214" s="124"/>
      <c r="AL214" s="124"/>
      <c r="AM214" s="124"/>
      <c r="AN214" s="124"/>
      <c r="AO214" s="124"/>
      <c r="AP214" s="124"/>
      <c r="AQ214" s="124"/>
      <c r="AR214" s="124"/>
      <c r="AS214" s="124"/>
      <c r="AT214" s="124"/>
      <c r="AU214" s="124"/>
      <c r="AV214" s="124"/>
      <c r="AW214" s="124"/>
      <c r="AX214" s="124"/>
      <c r="AY214" s="124"/>
      <c r="BA214" s="162"/>
      <c r="BB214" s="162"/>
      <c r="BD214" s="124"/>
    </row>
    <row r="215" spans="1:56">
      <c r="A215" s="124"/>
      <c r="F215" s="124"/>
      <c r="G215" s="123"/>
      <c r="H215" s="123"/>
      <c r="I215" s="123"/>
      <c r="J215" s="124"/>
      <c r="K215" s="124"/>
      <c r="L215" s="140"/>
      <c r="M215" s="141"/>
      <c r="N215" s="141"/>
      <c r="O215" s="141"/>
      <c r="P215" s="141"/>
      <c r="Q215" s="141"/>
      <c r="R215" s="141"/>
      <c r="AJ215" s="124"/>
      <c r="AK215" s="124"/>
      <c r="AL215" s="124"/>
      <c r="AM215" s="124"/>
      <c r="AN215" s="124"/>
      <c r="AO215" s="124"/>
      <c r="AP215" s="124"/>
      <c r="AQ215" s="124"/>
      <c r="AR215" s="124"/>
      <c r="AS215" s="124"/>
      <c r="AT215" s="124"/>
      <c r="AU215" s="124"/>
      <c r="AV215" s="124"/>
      <c r="AW215" s="124"/>
      <c r="AX215" s="124"/>
      <c r="AY215" s="124"/>
      <c r="BA215" s="162"/>
      <c r="BB215" s="162"/>
      <c r="BD215" s="124"/>
    </row>
    <row r="216" spans="1:56">
      <c r="A216" s="124"/>
      <c r="F216" s="124"/>
      <c r="G216" s="123"/>
      <c r="H216" s="123"/>
      <c r="I216" s="123"/>
      <c r="J216" s="124"/>
      <c r="K216" s="124"/>
      <c r="L216" s="140"/>
      <c r="M216" s="141"/>
      <c r="N216" s="141"/>
      <c r="O216" s="141"/>
      <c r="P216" s="141"/>
      <c r="Q216" s="141"/>
      <c r="R216" s="141"/>
      <c r="AJ216" s="124"/>
      <c r="AK216" s="124"/>
      <c r="AL216" s="124"/>
      <c r="AM216" s="124"/>
      <c r="AN216" s="124"/>
      <c r="AO216" s="124"/>
      <c r="AP216" s="124"/>
      <c r="AQ216" s="124"/>
      <c r="AR216" s="124"/>
      <c r="AS216" s="124"/>
      <c r="AT216" s="124"/>
      <c r="AU216" s="124"/>
      <c r="AV216" s="124"/>
      <c r="AW216" s="124"/>
      <c r="AX216" s="124"/>
      <c r="AY216" s="124"/>
      <c r="BA216" s="162"/>
      <c r="BB216" s="162"/>
      <c r="BD216" s="124"/>
    </row>
    <row r="217" spans="1:56">
      <c r="A217" s="124"/>
      <c r="F217" s="124"/>
      <c r="G217" s="123"/>
      <c r="H217" s="123"/>
      <c r="I217" s="123"/>
      <c r="J217" s="124"/>
      <c r="K217" s="124"/>
      <c r="L217" s="140"/>
      <c r="M217" s="141"/>
      <c r="N217" s="141"/>
      <c r="O217" s="141"/>
      <c r="P217" s="141"/>
      <c r="Q217" s="141"/>
      <c r="R217" s="141"/>
      <c r="AJ217" s="124"/>
      <c r="AK217" s="124"/>
      <c r="AL217" s="124"/>
      <c r="AM217" s="124"/>
      <c r="AN217" s="124"/>
      <c r="AO217" s="124"/>
      <c r="AP217" s="124"/>
      <c r="AQ217" s="124"/>
      <c r="AR217" s="124"/>
      <c r="AS217" s="124"/>
      <c r="AT217" s="124"/>
      <c r="AU217" s="124"/>
      <c r="AV217" s="124"/>
      <c r="AW217" s="124"/>
      <c r="AX217" s="124"/>
      <c r="AY217" s="124"/>
      <c r="BA217" s="162"/>
      <c r="BB217" s="162"/>
      <c r="BD217" s="124"/>
    </row>
    <row r="218" spans="1:56">
      <c r="A218" s="124"/>
      <c r="F218" s="124"/>
      <c r="G218" s="123"/>
      <c r="H218" s="123"/>
      <c r="I218" s="123"/>
      <c r="J218" s="124"/>
      <c r="K218" s="124"/>
      <c r="L218" s="140"/>
      <c r="M218" s="141"/>
      <c r="N218" s="141"/>
      <c r="O218" s="141"/>
      <c r="P218" s="141"/>
      <c r="Q218" s="141"/>
      <c r="R218" s="141"/>
      <c r="AJ218" s="124"/>
      <c r="AK218" s="124"/>
      <c r="AL218" s="124"/>
      <c r="AM218" s="124"/>
      <c r="AN218" s="124"/>
      <c r="AO218" s="124"/>
      <c r="AP218" s="124"/>
      <c r="AQ218" s="124"/>
      <c r="AR218" s="124"/>
      <c r="AS218" s="124"/>
      <c r="AT218" s="124"/>
      <c r="AU218" s="124"/>
      <c r="AV218" s="124"/>
      <c r="AW218" s="124"/>
      <c r="AX218" s="124"/>
      <c r="AY218" s="124"/>
      <c r="BA218" s="162"/>
      <c r="BB218" s="162"/>
      <c r="BD218" s="124"/>
    </row>
    <row r="219" spans="1:56">
      <c r="A219" s="124"/>
      <c r="F219" s="124"/>
      <c r="G219" s="123"/>
      <c r="H219" s="123"/>
      <c r="I219" s="123"/>
      <c r="J219" s="124"/>
      <c r="K219" s="124"/>
      <c r="L219" s="140"/>
      <c r="M219" s="141"/>
      <c r="N219" s="141"/>
      <c r="O219" s="141"/>
      <c r="P219" s="141"/>
      <c r="Q219" s="141"/>
      <c r="R219" s="141"/>
      <c r="AJ219" s="124"/>
      <c r="AK219" s="124"/>
      <c r="AL219" s="124"/>
      <c r="AM219" s="124"/>
      <c r="AN219" s="124"/>
      <c r="AO219" s="124"/>
      <c r="AP219" s="124"/>
      <c r="AQ219" s="124"/>
      <c r="AR219" s="124"/>
      <c r="AS219" s="124"/>
      <c r="AT219" s="124"/>
      <c r="AU219" s="124"/>
      <c r="AV219" s="124"/>
      <c r="AW219" s="124"/>
      <c r="AX219" s="124"/>
      <c r="AY219" s="124"/>
      <c r="BA219" s="162"/>
      <c r="BB219" s="162"/>
      <c r="BD219" s="124"/>
    </row>
    <row r="220" spans="1:56">
      <c r="A220" s="124"/>
      <c r="F220" s="124"/>
      <c r="G220" s="123"/>
      <c r="H220" s="123"/>
      <c r="I220" s="123"/>
      <c r="J220" s="124"/>
      <c r="K220" s="124"/>
      <c r="L220" s="140"/>
      <c r="M220" s="141"/>
      <c r="N220" s="141"/>
      <c r="O220" s="141"/>
      <c r="P220" s="141"/>
      <c r="Q220" s="141"/>
      <c r="R220" s="141"/>
      <c r="AJ220" s="124"/>
      <c r="AK220" s="124"/>
      <c r="AL220" s="124"/>
      <c r="AM220" s="124"/>
      <c r="AN220" s="124"/>
      <c r="AO220" s="124"/>
      <c r="AP220" s="124"/>
      <c r="AQ220" s="124"/>
      <c r="AR220" s="124"/>
      <c r="AS220" s="124"/>
      <c r="AT220" s="124"/>
      <c r="AU220" s="124"/>
      <c r="AV220" s="124"/>
      <c r="AW220" s="124"/>
      <c r="AX220" s="124"/>
      <c r="AY220" s="124"/>
      <c r="BA220" s="162"/>
      <c r="BB220" s="162"/>
      <c r="BD220" s="124"/>
    </row>
    <row r="221" spans="1:56">
      <c r="A221" s="124"/>
      <c r="F221" s="124"/>
      <c r="G221" s="123"/>
      <c r="H221" s="123"/>
      <c r="I221" s="123"/>
      <c r="J221" s="124"/>
      <c r="K221" s="124"/>
      <c r="L221" s="140"/>
      <c r="M221" s="141"/>
      <c r="N221" s="141"/>
      <c r="O221" s="141"/>
      <c r="P221" s="141"/>
      <c r="Q221" s="141"/>
      <c r="R221" s="141"/>
      <c r="AJ221" s="124"/>
      <c r="AK221" s="124"/>
      <c r="AL221" s="124"/>
      <c r="AM221" s="124"/>
      <c r="AN221" s="124"/>
      <c r="AO221" s="124"/>
      <c r="AP221" s="124"/>
      <c r="AQ221" s="124"/>
      <c r="AR221" s="124"/>
      <c r="AS221" s="124"/>
      <c r="AT221" s="124"/>
      <c r="AU221" s="124"/>
      <c r="AV221" s="124"/>
      <c r="AW221" s="124"/>
      <c r="AX221" s="124"/>
      <c r="AY221" s="124"/>
      <c r="BA221" s="162"/>
      <c r="BB221" s="162"/>
      <c r="BD221" s="124"/>
    </row>
    <row r="222" spans="1:56">
      <c r="A222" s="124"/>
      <c r="F222" s="124"/>
      <c r="G222" s="123"/>
      <c r="H222" s="123"/>
      <c r="I222" s="123"/>
      <c r="J222" s="124"/>
      <c r="K222" s="124"/>
      <c r="L222" s="140"/>
      <c r="M222" s="141"/>
      <c r="N222" s="141"/>
      <c r="O222" s="141"/>
      <c r="P222" s="141"/>
      <c r="Q222" s="141"/>
      <c r="R222" s="141"/>
      <c r="AJ222" s="124"/>
      <c r="AK222" s="124"/>
      <c r="AL222" s="124"/>
      <c r="AM222" s="124"/>
      <c r="AN222" s="124"/>
      <c r="AO222" s="124"/>
      <c r="AP222" s="124"/>
      <c r="AQ222" s="124"/>
      <c r="AR222" s="124"/>
      <c r="AS222" s="124"/>
      <c r="AT222" s="124"/>
      <c r="AU222" s="124"/>
      <c r="AV222" s="124"/>
      <c r="AW222" s="124"/>
      <c r="AX222" s="124"/>
      <c r="AY222" s="124"/>
      <c r="BA222" s="162"/>
      <c r="BB222" s="162"/>
      <c r="BD222" s="124"/>
    </row>
    <row r="223" spans="1:56">
      <c r="A223" s="124"/>
      <c r="F223" s="124"/>
      <c r="G223" s="123"/>
      <c r="H223" s="123"/>
      <c r="I223" s="123"/>
      <c r="J223" s="124"/>
      <c r="K223" s="124"/>
      <c r="L223" s="140"/>
      <c r="M223" s="141"/>
      <c r="N223" s="141"/>
      <c r="O223" s="141"/>
      <c r="P223" s="141"/>
      <c r="Q223" s="141"/>
      <c r="R223" s="141"/>
      <c r="AJ223" s="124"/>
      <c r="AK223" s="124"/>
      <c r="AL223" s="124"/>
      <c r="AM223" s="124"/>
      <c r="AN223" s="124"/>
      <c r="AO223" s="124"/>
      <c r="AP223" s="124"/>
      <c r="AQ223" s="124"/>
      <c r="AR223" s="124"/>
      <c r="AS223" s="124"/>
      <c r="AT223" s="124"/>
      <c r="AU223" s="124"/>
      <c r="AV223" s="124"/>
      <c r="AW223" s="124"/>
      <c r="AX223" s="124"/>
      <c r="AY223" s="124"/>
      <c r="BA223" s="162"/>
      <c r="BB223" s="162"/>
      <c r="BD223" s="124"/>
    </row>
    <row r="224" spans="1:56">
      <c r="A224" s="124"/>
      <c r="F224" s="124"/>
      <c r="G224" s="123"/>
      <c r="H224" s="123"/>
      <c r="I224" s="123"/>
      <c r="J224" s="124"/>
      <c r="K224" s="124"/>
      <c r="L224" s="140"/>
      <c r="M224" s="141"/>
      <c r="N224" s="141"/>
      <c r="O224" s="141"/>
      <c r="P224" s="141"/>
      <c r="Q224" s="141"/>
      <c r="R224" s="141"/>
      <c r="AJ224" s="124"/>
      <c r="AK224" s="124"/>
      <c r="AL224" s="124"/>
      <c r="AM224" s="124"/>
      <c r="AN224" s="124"/>
      <c r="AO224" s="124"/>
      <c r="AP224" s="124"/>
      <c r="AQ224" s="124"/>
      <c r="AR224" s="124"/>
      <c r="AS224" s="124"/>
      <c r="AT224" s="124"/>
      <c r="AU224" s="124"/>
      <c r="AV224" s="124"/>
      <c r="AW224" s="124"/>
      <c r="AX224" s="124"/>
      <c r="AY224" s="124"/>
      <c r="BA224" s="162"/>
      <c r="BB224" s="162"/>
      <c r="BD224" s="124"/>
    </row>
    <row r="225" spans="1:56">
      <c r="A225" s="124"/>
      <c r="F225" s="124"/>
      <c r="G225" s="123"/>
      <c r="H225" s="123"/>
      <c r="I225" s="123"/>
      <c r="J225" s="124"/>
      <c r="K225" s="124"/>
      <c r="L225" s="140"/>
      <c r="M225" s="141"/>
      <c r="N225" s="141"/>
      <c r="O225" s="141"/>
      <c r="P225" s="141"/>
      <c r="Q225" s="141"/>
      <c r="R225" s="141"/>
      <c r="AJ225" s="124"/>
      <c r="AK225" s="124"/>
      <c r="AL225" s="124"/>
      <c r="AM225" s="124"/>
      <c r="AN225" s="124"/>
      <c r="AO225" s="124"/>
      <c r="AP225" s="124"/>
      <c r="AQ225" s="124"/>
      <c r="AR225" s="124"/>
      <c r="AS225" s="124"/>
      <c r="AT225" s="124"/>
      <c r="AU225" s="124"/>
      <c r="AV225" s="124"/>
      <c r="AW225" s="124"/>
      <c r="AX225" s="124"/>
      <c r="AY225" s="124"/>
      <c r="BA225" s="162"/>
      <c r="BB225" s="162"/>
      <c r="BD225" s="124"/>
    </row>
    <row r="226" spans="1:56">
      <c r="A226" s="124"/>
      <c r="F226" s="124"/>
      <c r="G226" s="123"/>
      <c r="H226" s="123"/>
      <c r="I226" s="123"/>
      <c r="J226" s="124"/>
      <c r="K226" s="124"/>
      <c r="L226" s="140"/>
      <c r="M226" s="141"/>
      <c r="N226" s="141"/>
      <c r="O226" s="141"/>
      <c r="P226" s="141"/>
      <c r="Q226" s="141"/>
      <c r="R226" s="141"/>
      <c r="AJ226" s="124"/>
      <c r="AK226" s="124"/>
      <c r="AL226" s="124"/>
      <c r="AM226" s="124"/>
      <c r="AN226" s="124"/>
      <c r="AO226" s="124"/>
      <c r="AP226" s="124"/>
      <c r="AQ226" s="124"/>
      <c r="AR226" s="124"/>
      <c r="AS226" s="124"/>
      <c r="AT226" s="124"/>
      <c r="AU226" s="124"/>
      <c r="AV226" s="124"/>
      <c r="AW226" s="124"/>
      <c r="AX226" s="124"/>
      <c r="AY226" s="124"/>
      <c r="BA226" s="162"/>
      <c r="BB226" s="162"/>
      <c r="BD226" s="124"/>
    </row>
    <row r="227" spans="1:56">
      <c r="A227" s="124"/>
      <c r="F227" s="124"/>
      <c r="G227" s="123"/>
      <c r="H227" s="123"/>
      <c r="I227" s="123"/>
      <c r="J227" s="124"/>
      <c r="K227" s="124"/>
      <c r="L227" s="140"/>
      <c r="M227" s="141"/>
      <c r="N227" s="141"/>
      <c r="O227" s="141"/>
      <c r="P227" s="141"/>
      <c r="Q227" s="141"/>
      <c r="R227" s="141"/>
      <c r="AJ227" s="124"/>
      <c r="AK227" s="124"/>
      <c r="AL227" s="124"/>
      <c r="AM227" s="124"/>
      <c r="AN227" s="124"/>
      <c r="AO227" s="124"/>
      <c r="AP227" s="124"/>
      <c r="AQ227" s="124"/>
      <c r="AR227" s="124"/>
      <c r="AS227" s="124"/>
      <c r="AT227" s="124"/>
      <c r="AU227" s="124"/>
      <c r="AV227" s="124"/>
      <c r="AW227" s="124"/>
      <c r="AX227" s="124"/>
      <c r="AY227" s="124"/>
      <c r="BA227" s="162"/>
      <c r="BB227" s="162"/>
      <c r="BD227" s="124"/>
    </row>
    <row r="228" spans="1:56">
      <c r="A228" s="124"/>
      <c r="F228" s="124"/>
      <c r="G228" s="123"/>
      <c r="H228" s="123"/>
      <c r="I228" s="123"/>
      <c r="J228" s="124"/>
      <c r="K228" s="124"/>
      <c r="L228" s="140"/>
      <c r="M228" s="141"/>
      <c r="N228" s="141"/>
      <c r="O228" s="141"/>
      <c r="P228" s="141"/>
      <c r="Q228" s="141"/>
      <c r="R228" s="141"/>
      <c r="AJ228" s="124"/>
      <c r="AK228" s="124"/>
      <c r="AL228" s="124"/>
      <c r="AM228" s="124"/>
      <c r="AN228" s="124"/>
      <c r="AO228" s="124"/>
      <c r="AP228" s="124"/>
      <c r="AQ228" s="124"/>
      <c r="AR228" s="124"/>
      <c r="AS228" s="124"/>
      <c r="AT228" s="124"/>
      <c r="AU228" s="124"/>
      <c r="AV228" s="124"/>
      <c r="AW228" s="124"/>
      <c r="AX228" s="124"/>
      <c r="AY228" s="124"/>
      <c r="BA228" s="162"/>
      <c r="BB228" s="162"/>
      <c r="BD228" s="124"/>
    </row>
    <row r="229" spans="1:56">
      <c r="A229" s="124"/>
      <c r="F229" s="124"/>
      <c r="G229" s="123"/>
      <c r="H229" s="123"/>
      <c r="I229" s="123"/>
      <c r="J229" s="124"/>
      <c r="K229" s="124"/>
      <c r="L229" s="140"/>
      <c r="M229" s="141"/>
      <c r="N229" s="141"/>
      <c r="O229" s="141"/>
      <c r="P229" s="141"/>
      <c r="Q229" s="141"/>
      <c r="R229" s="141"/>
      <c r="AJ229" s="124"/>
      <c r="AK229" s="124"/>
      <c r="AL229" s="124"/>
      <c r="AM229" s="124"/>
      <c r="AN229" s="124"/>
      <c r="AO229" s="124"/>
      <c r="AP229" s="124"/>
      <c r="AQ229" s="124"/>
      <c r="AR229" s="124"/>
      <c r="AS229" s="124"/>
      <c r="AT229" s="124"/>
      <c r="AU229" s="124"/>
      <c r="AV229" s="124"/>
      <c r="AW229" s="124"/>
      <c r="AX229" s="124"/>
      <c r="AY229" s="124"/>
      <c r="BA229" s="162"/>
      <c r="BB229" s="162"/>
      <c r="BD229" s="124"/>
    </row>
    <row r="230" spans="1:56">
      <c r="A230" s="124"/>
      <c r="F230" s="124"/>
      <c r="G230" s="123"/>
      <c r="H230" s="123"/>
      <c r="I230" s="123"/>
      <c r="J230" s="124"/>
      <c r="K230" s="124"/>
      <c r="L230" s="140"/>
      <c r="M230" s="141"/>
      <c r="N230" s="141"/>
      <c r="O230" s="141"/>
      <c r="P230" s="141"/>
      <c r="Q230" s="141"/>
      <c r="R230" s="141"/>
      <c r="AJ230" s="124"/>
      <c r="AK230" s="124"/>
      <c r="AL230" s="124"/>
      <c r="AM230" s="124"/>
      <c r="AN230" s="124"/>
      <c r="AO230" s="124"/>
      <c r="AP230" s="124"/>
      <c r="AQ230" s="124"/>
      <c r="AR230" s="124"/>
      <c r="AS230" s="124"/>
      <c r="AT230" s="124"/>
      <c r="AU230" s="124"/>
      <c r="AV230" s="124"/>
      <c r="AW230" s="124"/>
      <c r="AX230" s="124"/>
      <c r="AY230" s="124"/>
      <c r="BA230" s="162"/>
      <c r="BB230" s="162"/>
      <c r="BD230" s="124"/>
    </row>
    <row r="231" spans="1:56">
      <c r="A231" s="124"/>
      <c r="F231" s="124"/>
      <c r="G231" s="123"/>
      <c r="H231" s="123"/>
      <c r="I231" s="123"/>
      <c r="J231" s="124"/>
      <c r="K231" s="124"/>
      <c r="L231" s="140"/>
      <c r="M231" s="141"/>
      <c r="N231" s="141"/>
      <c r="O231" s="141"/>
      <c r="P231" s="141"/>
      <c r="Q231" s="141"/>
      <c r="R231" s="141"/>
      <c r="AJ231" s="124"/>
      <c r="AK231" s="124"/>
      <c r="AL231" s="124"/>
      <c r="AM231" s="124"/>
      <c r="AN231" s="124"/>
      <c r="AO231" s="124"/>
      <c r="AP231" s="124"/>
      <c r="AQ231" s="124"/>
      <c r="AR231" s="124"/>
      <c r="AS231" s="124"/>
      <c r="AT231" s="124"/>
      <c r="AU231" s="124"/>
      <c r="AV231" s="124"/>
      <c r="AW231" s="124"/>
      <c r="AX231" s="124"/>
      <c r="AY231" s="124"/>
      <c r="BA231" s="162"/>
      <c r="BB231" s="162"/>
      <c r="BD231" s="124"/>
    </row>
    <row r="232" spans="1:56">
      <c r="A232" s="124"/>
      <c r="F232" s="124"/>
      <c r="G232" s="123"/>
      <c r="H232" s="123"/>
      <c r="I232" s="123"/>
      <c r="J232" s="124"/>
      <c r="K232" s="124"/>
      <c r="L232" s="140"/>
      <c r="M232" s="141"/>
      <c r="N232" s="141"/>
      <c r="O232" s="141"/>
      <c r="P232" s="141"/>
      <c r="Q232" s="141"/>
      <c r="R232" s="141"/>
      <c r="AJ232" s="124"/>
      <c r="AK232" s="124"/>
      <c r="AL232" s="124"/>
      <c r="AM232" s="124"/>
      <c r="AN232" s="124"/>
      <c r="AO232" s="124"/>
      <c r="AP232" s="124"/>
      <c r="AQ232" s="124"/>
      <c r="AR232" s="124"/>
      <c r="AS232" s="124"/>
      <c r="AT232" s="124"/>
      <c r="AU232" s="124"/>
      <c r="AV232" s="124"/>
      <c r="AW232" s="124"/>
      <c r="AX232" s="124"/>
      <c r="AY232" s="124"/>
      <c r="BA232" s="162"/>
      <c r="BB232" s="162"/>
      <c r="BD232" s="124"/>
    </row>
    <row r="233" spans="1:56">
      <c r="A233" s="124"/>
      <c r="F233" s="124"/>
      <c r="G233" s="123"/>
      <c r="H233" s="123"/>
      <c r="I233" s="123"/>
      <c r="J233" s="124"/>
      <c r="K233" s="124"/>
      <c r="L233" s="140"/>
      <c r="M233" s="141"/>
      <c r="N233" s="141"/>
      <c r="O233" s="141"/>
      <c r="P233" s="141"/>
      <c r="Q233" s="141"/>
      <c r="R233" s="141"/>
      <c r="AJ233" s="124"/>
      <c r="AK233" s="124"/>
      <c r="AL233" s="124"/>
      <c r="AM233" s="124"/>
      <c r="AN233" s="124"/>
      <c r="AO233" s="124"/>
      <c r="AP233" s="124"/>
      <c r="AQ233" s="124"/>
      <c r="AR233" s="124"/>
      <c r="AS233" s="124"/>
      <c r="AT233" s="124"/>
      <c r="AU233" s="124"/>
      <c r="AV233" s="124"/>
      <c r="AW233" s="124"/>
      <c r="AX233" s="124"/>
      <c r="AY233" s="124"/>
      <c r="BA233" s="162"/>
      <c r="BB233" s="162"/>
      <c r="BD233" s="124"/>
    </row>
    <row r="234" spans="1:56">
      <c r="A234" s="124"/>
      <c r="F234" s="124"/>
      <c r="G234" s="123"/>
      <c r="H234" s="123"/>
      <c r="I234" s="123"/>
      <c r="J234" s="124"/>
      <c r="K234" s="124"/>
      <c r="L234" s="140"/>
      <c r="M234" s="141"/>
      <c r="N234" s="141"/>
      <c r="O234" s="141"/>
      <c r="P234" s="141"/>
      <c r="Q234" s="141"/>
      <c r="R234" s="141"/>
      <c r="AJ234" s="124"/>
      <c r="AK234" s="124"/>
      <c r="AL234" s="124"/>
      <c r="AM234" s="124"/>
      <c r="AN234" s="124"/>
      <c r="AO234" s="124"/>
      <c r="AP234" s="124"/>
      <c r="AQ234" s="124"/>
      <c r="AR234" s="124"/>
      <c r="AS234" s="124"/>
      <c r="AT234" s="124"/>
      <c r="AU234" s="124"/>
      <c r="AV234" s="124"/>
      <c r="AW234" s="124"/>
      <c r="AX234" s="124"/>
      <c r="AY234" s="124"/>
      <c r="BA234" s="162"/>
      <c r="BB234" s="162"/>
      <c r="BD234" s="124"/>
    </row>
    <row r="235" spans="1:56">
      <c r="A235" s="124"/>
      <c r="F235" s="124"/>
      <c r="G235" s="123"/>
      <c r="H235" s="123"/>
      <c r="I235" s="123"/>
      <c r="J235" s="124"/>
      <c r="K235" s="124"/>
      <c r="L235" s="140"/>
      <c r="M235" s="141"/>
      <c r="N235" s="141"/>
      <c r="O235" s="141"/>
      <c r="P235" s="141"/>
      <c r="Q235" s="141"/>
      <c r="R235" s="141"/>
      <c r="AJ235" s="124"/>
      <c r="AK235" s="124"/>
      <c r="AL235" s="124"/>
      <c r="AM235" s="124"/>
      <c r="AN235" s="124"/>
      <c r="AO235" s="124"/>
      <c r="AP235" s="124"/>
      <c r="AQ235" s="124"/>
      <c r="AR235" s="124"/>
      <c r="AS235" s="124"/>
      <c r="AT235" s="124"/>
      <c r="AU235" s="124"/>
      <c r="AV235" s="124"/>
      <c r="AW235" s="124"/>
      <c r="AX235" s="124"/>
      <c r="AY235" s="124"/>
      <c r="BA235" s="162"/>
      <c r="BB235" s="162"/>
      <c r="BD235" s="124"/>
    </row>
    <row r="236" spans="1:56">
      <c r="A236" s="124"/>
      <c r="F236" s="124"/>
      <c r="G236" s="123"/>
      <c r="H236" s="123"/>
      <c r="I236" s="123"/>
      <c r="J236" s="124"/>
      <c r="K236" s="124"/>
      <c r="L236" s="140"/>
      <c r="M236" s="141"/>
      <c r="N236" s="141"/>
      <c r="O236" s="141"/>
      <c r="P236" s="141"/>
      <c r="Q236" s="141"/>
      <c r="R236" s="141"/>
      <c r="AJ236" s="124"/>
      <c r="AK236" s="124"/>
      <c r="AL236" s="124"/>
      <c r="AM236" s="124"/>
      <c r="AN236" s="124"/>
      <c r="AO236" s="124"/>
      <c r="AP236" s="124"/>
      <c r="AQ236" s="124"/>
      <c r="AR236" s="124"/>
      <c r="AS236" s="124"/>
      <c r="AT236" s="124"/>
      <c r="AU236" s="124"/>
      <c r="AV236" s="124"/>
      <c r="AW236" s="124"/>
      <c r="AX236" s="124"/>
      <c r="AY236" s="124"/>
      <c r="BA236" s="162"/>
      <c r="BB236" s="162"/>
      <c r="BD236" s="124"/>
    </row>
    <row r="237" spans="1:56">
      <c r="A237" s="124"/>
      <c r="F237" s="124"/>
      <c r="G237" s="123"/>
      <c r="H237" s="123"/>
      <c r="I237" s="123"/>
      <c r="J237" s="124"/>
      <c r="K237" s="124"/>
      <c r="L237" s="140"/>
      <c r="M237" s="141"/>
      <c r="N237" s="141"/>
      <c r="O237" s="141"/>
      <c r="P237" s="141"/>
      <c r="Q237" s="141"/>
      <c r="R237" s="141"/>
      <c r="AJ237" s="124"/>
      <c r="AK237" s="124"/>
      <c r="AL237" s="124"/>
      <c r="AM237" s="124"/>
      <c r="AN237" s="124"/>
      <c r="AO237" s="124"/>
      <c r="AP237" s="124"/>
      <c r="AQ237" s="124"/>
      <c r="AR237" s="124"/>
      <c r="AS237" s="124"/>
      <c r="AT237" s="124"/>
      <c r="AU237" s="124"/>
      <c r="AV237" s="124"/>
      <c r="AW237" s="124"/>
      <c r="AX237" s="124"/>
      <c r="AY237" s="124"/>
      <c r="BA237" s="162"/>
      <c r="BB237" s="162"/>
      <c r="BD237" s="124"/>
    </row>
    <row r="238" spans="1:56">
      <c r="A238" s="124"/>
      <c r="F238" s="124"/>
      <c r="G238" s="123"/>
      <c r="H238" s="123"/>
      <c r="I238" s="123"/>
      <c r="J238" s="124"/>
      <c r="K238" s="124"/>
      <c r="L238" s="140"/>
      <c r="M238" s="141"/>
      <c r="N238" s="141"/>
      <c r="O238" s="141"/>
      <c r="P238" s="141"/>
      <c r="Q238" s="141"/>
      <c r="R238" s="141"/>
      <c r="AJ238" s="124"/>
      <c r="AK238" s="124"/>
      <c r="AL238" s="124"/>
      <c r="AM238" s="124"/>
      <c r="AN238" s="124"/>
      <c r="AO238" s="124"/>
      <c r="AP238" s="124"/>
      <c r="AQ238" s="124"/>
      <c r="AR238" s="124"/>
      <c r="AS238" s="124"/>
      <c r="AT238" s="124"/>
      <c r="AU238" s="124"/>
      <c r="AV238" s="124"/>
      <c r="AW238" s="124"/>
      <c r="AX238" s="124"/>
      <c r="AY238" s="124"/>
      <c r="BA238" s="162"/>
      <c r="BB238" s="162"/>
      <c r="BD238" s="124"/>
    </row>
    <row r="239" spans="1:56">
      <c r="A239" s="124"/>
      <c r="F239" s="124"/>
      <c r="G239" s="123"/>
      <c r="H239" s="123"/>
      <c r="I239" s="123"/>
      <c r="J239" s="124"/>
      <c r="K239" s="124"/>
      <c r="L239" s="140"/>
      <c r="M239" s="141"/>
      <c r="N239" s="141"/>
      <c r="O239" s="141"/>
      <c r="P239" s="141"/>
      <c r="Q239" s="141"/>
      <c r="R239" s="141"/>
      <c r="AJ239" s="124"/>
      <c r="AK239" s="124"/>
      <c r="AL239" s="124"/>
      <c r="AM239" s="124"/>
      <c r="AN239" s="124"/>
      <c r="AO239" s="124"/>
      <c r="AP239" s="124"/>
      <c r="AQ239" s="124"/>
      <c r="AR239" s="124"/>
      <c r="AS239" s="124"/>
      <c r="AT239" s="124"/>
      <c r="AU239" s="124"/>
      <c r="AV239" s="124"/>
      <c r="AW239" s="124"/>
      <c r="AX239" s="124"/>
      <c r="AY239" s="124"/>
      <c r="BA239" s="162"/>
      <c r="BB239" s="162"/>
      <c r="BD239" s="124"/>
    </row>
    <row r="240" spans="1:56">
      <c r="A240" s="124"/>
      <c r="F240" s="124"/>
      <c r="G240" s="123"/>
      <c r="H240" s="123"/>
      <c r="I240" s="123"/>
      <c r="J240" s="124"/>
      <c r="K240" s="124"/>
      <c r="L240" s="140"/>
      <c r="M240" s="141"/>
      <c r="N240" s="141"/>
      <c r="O240" s="141"/>
      <c r="P240" s="141"/>
      <c r="Q240" s="141"/>
      <c r="R240" s="141"/>
      <c r="AJ240" s="124"/>
      <c r="AK240" s="124"/>
      <c r="AL240" s="124"/>
      <c r="AM240" s="124"/>
      <c r="AN240" s="124"/>
      <c r="AO240" s="124"/>
      <c r="AP240" s="124"/>
      <c r="AQ240" s="124"/>
      <c r="AR240" s="124"/>
      <c r="AS240" s="124"/>
      <c r="AT240" s="124"/>
      <c r="AU240" s="124"/>
      <c r="AV240" s="124"/>
      <c r="AW240" s="124"/>
      <c r="AX240" s="124"/>
      <c r="AY240" s="124"/>
      <c r="BA240" s="162"/>
      <c r="BB240" s="162"/>
      <c r="BD240" s="124"/>
    </row>
    <row r="241" spans="1:56">
      <c r="A241" s="124"/>
      <c r="F241" s="124"/>
      <c r="G241" s="123"/>
      <c r="H241" s="123"/>
      <c r="I241" s="123"/>
      <c r="J241" s="124"/>
      <c r="K241" s="124"/>
      <c r="L241" s="140"/>
      <c r="M241" s="141"/>
      <c r="N241" s="141"/>
      <c r="O241" s="141"/>
      <c r="P241" s="141"/>
      <c r="Q241" s="141"/>
      <c r="R241" s="141"/>
      <c r="AJ241" s="124"/>
      <c r="AK241" s="124"/>
      <c r="AL241" s="124"/>
      <c r="AM241" s="124"/>
      <c r="AN241" s="124"/>
      <c r="AO241" s="124"/>
      <c r="AP241" s="124"/>
      <c r="AQ241" s="124"/>
      <c r="AR241" s="124"/>
      <c r="AS241" s="124"/>
      <c r="AT241" s="124"/>
      <c r="AU241" s="124"/>
      <c r="AV241" s="124"/>
      <c r="AW241" s="124"/>
      <c r="AX241" s="124"/>
      <c r="AY241" s="124"/>
      <c r="BA241" s="162"/>
      <c r="BB241" s="162"/>
      <c r="BD241" s="124"/>
    </row>
    <row r="242" spans="1:56">
      <c r="A242" s="124"/>
      <c r="F242" s="124"/>
      <c r="G242" s="123"/>
      <c r="H242" s="123"/>
      <c r="I242" s="123"/>
      <c r="J242" s="124"/>
      <c r="K242" s="124"/>
      <c r="L242" s="140"/>
      <c r="M242" s="141"/>
      <c r="N242" s="141"/>
      <c r="O242" s="141"/>
      <c r="P242" s="141"/>
      <c r="Q242" s="141"/>
      <c r="R242" s="141"/>
      <c r="AJ242" s="124"/>
      <c r="AK242" s="124"/>
      <c r="AL242" s="124"/>
      <c r="AM242" s="124"/>
      <c r="AN242" s="124"/>
      <c r="AO242" s="124"/>
      <c r="AP242" s="124"/>
      <c r="AQ242" s="124"/>
      <c r="AR242" s="124"/>
      <c r="AS242" s="124"/>
      <c r="AT242" s="124"/>
      <c r="AU242" s="124"/>
      <c r="AV242" s="124"/>
      <c r="AW242" s="124"/>
      <c r="AX242" s="124"/>
      <c r="AY242" s="124"/>
      <c r="BA242" s="162"/>
      <c r="BB242" s="162"/>
      <c r="BD242" s="124"/>
    </row>
  </sheetData>
  <sheetProtection autoFilter="0" pivotTables="0"/>
  <protectedRanges>
    <protectedRange sqref="BD1:BD1048576" name="区域7" securityDescriptor=""/>
    <protectedRange sqref="AP1:AV1048576" name="区域5" securityDescriptor=""/>
    <protectedRange sqref="AH13:AH1048576 AH1:AH11" name="区域3" securityDescriptor=""/>
    <protectedRange sqref="B1:J1048576" name="区域1" securityDescriptor=""/>
    <protectedRange sqref="M1:AF1048576" name="区域2" securityDescriptor=""/>
    <protectedRange sqref="AH12 AJ1:AJ1048576" name="区域4" securityDescriptor=""/>
    <protectedRange sqref="AZ1:BA1048576" name="区域6" securityDescriptor=""/>
    <protectedRange sqref="A13:XFD13" name="区域8" securityDescriptor=""/>
    <protectedRange sqref="D13" name="区域1_3" securityDescriptor=""/>
    <protectedRange sqref="F25" name="区域1_5" securityDescriptor=""/>
    <protectedRange sqref="G38" name="区域1_6" securityDescriptor=""/>
    <protectedRange sqref="H52" name="区域1_7" securityDescriptor=""/>
    <protectedRange sqref="I67" name="区域1_8" securityDescriptor=""/>
    <protectedRange sqref="J83" name="区域1_9" securityDescriptor=""/>
    <protectedRange sqref="K100" name="区域1_10" securityDescriptor=""/>
    <protectedRange sqref="O6:Q6" name="区域2_1" securityDescriptor=""/>
    <protectedRange sqref="J10:J11" name="区域1_11" securityDescriptor=""/>
    <protectedRange sqref="B7" name="区域1_12" securityDescriptor=""/>
    <protectedRange sqref="F20" name="区域1_16" securityDescriptor=""/>
    <protectedRange sqref="G32" name="区域1_17" securityDescriptor=""/>
    <protectedRange sqref="H45" name="区域1_18" securityDescriptor=""/>
    <protectedRange sqref="I59" name="区域1_19" securityDescriptor=""/>
    <protectedRange sqref="J74" name="区域1_20" securityDescriptor=""/>
    <protectedRange sqref="K90" name="区域1_21" securityDescriptor=""/>
    <protectedRange sqref="L107" name="区域1_22" securityDescriptor=""/>
  </protectedRanges>
  <mergeCells count="48">
    <mergeCell ref="L4:L5"/>
    <mergeCell ref="M4:M5"/>
    <mergeCell ref="A1:K1"/>
    <mergeCell ref="A4:A5"/>
    <mergeCell ref="B4:B5"/>
    <mergeCell ref="C4:C5"/>
    <mergeCell ref="D4:D5"/>
    <mergeCell ref="E4:E5"/>
    <mergeCell ref="F4:F5"/>
    <mergeCell ref="G4:G5"/>
    <mergeCell ref="H4:H5"/>
    <mergeCell ref="I4:I5"/>
    <mergeCell ref="J4:J5"/>
    <mergeCell ref="K4:K5"/>
    <mergeCell ref="N4:N5"/>
    <mergeCell ref="O4:O5"/>
    <mergeCell ref="P4:P5"/>
    <mergeCell ref="Q4:Q5"/>
    <mergeCell ref="R4:R5"/>
    <mergeCell ref="AY4:AY5"/>
    <mergeCell ref="AP4:AP5"/>
    <mergeCell ref="AQ4:AQ5"/>
    <mergeCell ref="AR4:AR5"/>
    <mergeCell ref="AS4:AS5"/>
    <mergeCell ref="AT4:AT5"/>
    <mergeCell ref="R2:AH3"/>
    <mergeCell ref="AU4:AU5"/>
    <mergeCell ref="AV4:AV5"/>
    <mergeCell ref="AW4:AW5"/>
    <mergeCell ref="AX4:AX5"/>
    <mergeCell ref="AJ4:AJ5"/>
    <mergeCell ref="AL4:AL5"/>
    <mergeCell ref="AM4:AM5"/>
    <mergeCell ref="AN4:AN5"/>
    <mergeCell ref="AO4:AO5"/>
    <mergeCell ref="AG4:AG5"/>
    <mergeCell ref="AH4:AH5"/>
    <mergeCell ref="AI2:AI3"/>
    <mergeCell ref="AI4:AI5"/>
    <mergeCell ref="S4:S5"/>
    <mergeCell ref="T4:T5"/>
    <mergeCell ref="BD4:BD5"/>
    <mergeCell ref="BE4:BE5"/>
    <mergeCell ref="BF4:BF5"/>
    <mergeCell ref="AZ4:AZ5"/>
    <mergeCell ref="BA4:BA5"/>
    <mergeCell ref="BB4:BB5"/>
    <mergeCell ref="BC4:BC5"/>
  </mergeCells>
  <phoneticPr fontId="6" type="noConversion"/>
  <dataValidations count="7">
    <dataValidation type="list" allowBlank="1" showInputMessage="1" showErrorMessage="1" sqref="H6:H11 D6:D11">
      <formula1>#REF!</formula1>
    </dataValidation>
    <dataValidation type="list" allowBlank="1" showInputMessage="1" showErrorMessage="1" sqref="C6:C11">
      <formula1>#REF!</formula1>
    </dataValidation>
    <dataValidation type="list" allowBlank="1" showInputMessage="1" showErrorMessage="1" sqref="G6:G11">
      <formula1>#REF!</formula1>
    </dataValidation>
    <dataValidation type="list" allowBlank="1" showInputMessage="1" showErrorMessage="1" sqref="I6:I11">
      <formula1>#REF!</formula1>
    </dataValidation>
    <dataValidation type="list" allowBlank="1" showInputMessage="1" showErrorMessage="1" sqref="M6:M11">
      <formula1>#REF!</formula1>
    </dataValidation>
    <dataValidation type="list" allowBlank="1" showInputMessage="1" showErrorMessage="1" sqref="N6:N11">
      <formula1>#REF!</formula1>
    </dataValidation>
    <dataValidation type="list" allowBlank="1" showInputMessage="1" showErrorMessage="1" sqref="B1:B1048576">
      <formula1>#REF!</formula1>
    </dataValidation>
  </dataValidations>
  <pageMargins left="0.69930555555555596" right="0.69930555555555596" top="0.75" bottom="0.75" header="0.3" footer="0.3"/>
  <pageSetup paperSize="9" orientation="portrait"/>
  <drawing r:id="rId1"/>
</worksheet>
</file>

<file path=xl/worksheets/sheet3.xml><?xml version="1.0" encoding="utf-8"?>
<worksheet xmlns="http://schemas.openxmlformats.org/spreadsheetml/2006/main" xmlns:r="http://schemas.openxmlformats.org/officeDocument/2006/relationships">
  <dimension ref="A1:CF246"/>
  <sheetViews>
    <sheetView workbookViewId="0">
      <pane xSplit="11" ySplit="8" topLeftCell="L9" activePane="bottomRight" state="frozen"/>
      <selection pane="topRight"/>
      <selection pane="bottomLeft"/>
      <selection pane="bottomRight" activeCell="O7" sqref="O7:Q7"/>
    </sheetView>
  </sheetViews>
  <sheetFormatPr defaultColWidth="9" defaultRowHeight="14.25"/>
  <cols>
    <col min="1" max="1" width="4" style="113" customWidth="1"/>
    <col min="2" max="2" width="4.375" style="113" customWidth="1"/>
    <col min="3" max="3" width="11.25" style="113" customWidth="1"/>
    <col min="4" max="4" width="6.375" style="113" customWidth="1"/>
    <col min="5" max="5" width="7.375" style="113" hidden="1" customWidth="1"/>
    <col min="6" max="6" width="9" style="113" hidden="1" customWidth="1"/>
    <col min="7" max="7" width="8.625" style="113" customWidth="1"/>
    <col min="8" max="8" width="5" style="113" customWidth="1"/>
    <col min="9" max="9" width="7.5" style="113" customWidth="1"/>
    <col min="10" max="10" width="6" style="113" customWidth="1"/>
    <col min="11" max="11" width="5.375" style="113" customWidth="1"/>
    <col min="12" max="12" width="8.125" style="114" customWidth="1"/>
    <col min="13" max="13" width="4.25" style="113" customWidth="1"/>
    <col min="14" max="17" width="4.375" style="113" customWidth="1"/>
    <col min="18" max="18" width="7.5" style="113" customWidth="1"/>
    <col min="19" max="19" width="8.125" style="113" customWidth="1"/>
    <col min="20" max="20" width="5.375" style="113" customWidth="1"/>
    <col min="21" max="26" width="7.5" style="113" customWidth="1"/>
    <col min="27" max="28" width="8.125" style="113" customWidth="1"/>
    <col min="29" max="33" width="7.5" style="113" customWidth="1"/>
    <col min="34" max="34" width="7.375" style="113" customWidth="1"/>
    <col min="35" max="35" width="6.625" style="113" hidden="1" customWidth="1"/>
    <col min="36" max="36" width="7" style="113" customWidth="1"/>
    <col min="37" max="37" width="8" style="113" hidden="1" customWidth="1"/>
    <col min="38" max="38" width="6.75" style="113" hidden="1" customWidth="1"/>
    <col min="39" max="40" width="7.875" style="113" customWidth="1"/>
    <col min="41" max="41" width="9" style="113" bestFit="1" customWidth="1"/>
    <col min="42" max="48" width="6.625" style="113" customWidth="1"/>
    <col min="49" max="49" width="8" style="113" customWidth="1"/>
    <col min="50" max="50" width="8.375" style="113" customWidth="1"/>
    <col min="51" max="51" width="8.125" style="113" customWidth="1"/>
    <col min="52" max="52" width="6.625" style="113" customWidth="1"/>
    <col min="53" max="53" width="7.375" style="113" customWidth="1"/>
    <col min="54" max="54" width="8.5" style="113" customWidth="1"/>
    <col min="55" max="55" width="9.625" style="113" customWidth="1"/>
    <col min="56" max="56" width="20.875" style="113" customWidth="1"/>
    <col min="57" max="57" width="14.5" style="113" customWidth="1"/>
    <col min="58" max="58" width="10.5" style="113" customWidth="1"/>
    <col min="59" max="59" width="9.5" style="113" customWidth="1"/>
    <col min="60" max="60" width="12.75" style="113" customWidth="1"/>
    <col min="61" max="61" width="9" style="113" customWidth="1"/>
    <col min="62" max="62" width="10" style="113" customWidth="1"/>
    <col min="63" max="73" width="9" style="113" customWidth="1"/>
    <col min="74" max="74" width="8.25" style="113" customWidth="1"/>
    <col min="75" max="83" width="9" style="113" customWidth="1"/>
    <col min="84" max="16384" width="9" style="113"/>
  </cols>
  <sheetData>
    <row r="1" spans="1:84" ht="22.5">
      <c r="A1" s="244" t="str">
        <f>"2017年"&amp;B7&amp;C7&amp;D7&amp;"工资表"</f>
        <v>2017年7月越秀五羊中心市场部工资表</v>
      </c>
      <c r="B1" s="244"/>
      <c r="C1" s="244"/>
      <c r="D1" s="244"/>
      <c r="E1" s="244"/>
      <c r="F1" s="244"/>
      <c r="G1" s="244"/>
      <c r="H1" s="244"/>
      <c r="I1" s="244"/>
      <c r="J1" s="244"/>
      <c r="K1" s="244"/>
      <c r="L1" s="125"/>
      <c r="M1" s="126"/>
      <c r="N1" s="126"/>
      <c r="O1" s="126"/>
      <c r="P1" s="126"/>
      <c r="Q1" s="126"/>
      <c r="R1" s="126"/>
      <c r="S1" s="126"/>
      <c r="T1" s="126"/>
      <c r="U1" s="126"/>
      <c r="V1" s="126"/>
      <c r="W1" s="126"/>
      <c r="X1" s="126"/>
      <c r="Y1" s="126"/>
      <c r="Z1" s="126"/>
      <c r="AA1" s="126"/>
      <c r="AB1" s="126"/>
      <c r="AC1" s="126"/>
      <c r="AD1" s="126"/>
      <c r="AE1" s="126"/>
      <c r="AF1" s="126"/>
      <c r="AG1" s="126"/>
      <c r="AH1" s="126"/>
      <c r="AI1" s="126"/>
      <c r="AJ1" s="126"/>
      <c r="AK1" s="126"/>
      <c r="AL1" s="126"/>
      <c r="AM1" s="126"/>
      <c r="AN1" s="126"/>
      <c r="AO1" s="126"/>
      <c r="AP1" s="126"/>
      <c r="AQ1" s="126"/>
      <c r="AR1" s="126"/>
      <c r="AS1" s="126"/>
      <c r="AT1" s="126"/>
      <c r="AU1" s="126"/>
      <c r="AV1" s="126"/>
      <c r="AW1" s="126"/>
      <c r="AX1" s="126"/>
      <c r="AY1" s="126"/>
      <c r="AZ1" s="126"/>
      <c r="BA1" s="126"/>
      <c r="BB1" s="126"/>
      <c r="BC1" s="126"/>
      <c r="BD1" s="126"/>
    </row>
    <row r="2" spans="1:84" ht="24.75" customHeight="1">
      <c r="A2" s="115" t="s">
        <v>26</v>
      </c>
      <c r="B2" s="116"/>
      <c r="C2" s="116"/>
      <c r="D2" s="116"/>
      <c r="E2" s="116"/>
      <c r="F2" s="116"/>
      <c r="G2" s="116"/>
      <c r="H2" s="116"/>
      <c r="I2" s="116"/>
      <c r="J2" s="116"/>
      <c r="K2" s="116"/>
      <c r="L2" s="127"/>
      <c r="M2" s="116"/>
      <c r="N2" s="116"/>
      <c r="O2" s="128"/>
      <c r="P2" s="128"/>
      <c r="Q2" s="128"/>
      <c r="R2" s="245" t="s">
        <v>27</v>
      </c>
      <c r="S2" s="246"/>
      <c r="T2" s="246"/>
      <c r="U2" s="246"/>
      <c r="V2" s="246"/>
      <c r="W2" s="246"/>
      <c r="X2" s="246"/>
      <c r="Y2" s="246"/>
      <c r="Z2" s="246"/>
      <c r="AA2" s="246"/>
      <c r="AB2" s="246"/>
      <c r="AC2" s="246"/>
      <c r="AD2" s="246"/>
      <c r="AE2" s="246"/>
      <c r="AF2" s="246"/>
      <c r="AG2" s="246"/>
      <c r="AH2" s="247"/>
      <c r="AI2" s="248"/>
      <c r="AJ2" s="147" t="s">
        <v>28</v>
      </c>
      <c r="AK2" s="147"/>
      <c r="AL2" s="147"/>
      <c r="AM2" s="147"/>
      <c r="AN2" s="147"/>
      <c r="AO2" s="147"/>
      <c r="AP2" s="147"/>
      <c r="AQ2" s="147"/>
      <c r="AR2" s="147"/>
      <c r="AS2" s="147"/>
      <c r="AT2" s="147"/>
      <c r="AU2" s="147"/>
      <c r="AV2" s="147"/>
      <c r="AW2" s="147"/>
      <c r="AX2" s="147"/>
      <c r="AY2" s="148" t="s">
        <v>29</v>
      </c>
      <c r="AZ2" s="147" t="s">
        <v>30</v>
      </c>
      <c r="BA2" s="147"/>
      <c r="BB2" s="147"/>
      <c r="BC2" s="148" t="s">
        <v>31</v>
      </c>
      <c r="BD2" s="148"/>
    </row>
    <row r="3" spans="1:84" ht="25.5" hidden="1" customHeight="1">
      <c r="A3" s="116"/>
      <c r="B3" s="116"/>
      <c r="C3" s="116"/>
      <c r="D3" s="116"/>
      <c r="E3" s="116"/>
      <c r="F3" s="116"/>
      <c r="G3" s="116"/>
      <c r="H3" s="116"/>
      <c r="I3" s="116"/>
      <c r="J3" s="116"/>
      <c r="K3" s="116"/>
      <c r="L3" s="127"/>
      <c r="M3" s="116"/>
      <c r="N3" s="116"/>
      <c r="O3" s="129"/>
      <c r="P3" s="129"/>
      <c r="Q3" s="129"/>
      <c r="R3" s="222"/>
      <c r="S3" s="223"/>
      <c r="T3" s="223"/>
      <c r="U3" s="223"/>
      <c r="V3" s="223"/>
      <c r="W3" s="223"/>
      <c r="X3" s="223"/>
      <c r="Y3" s="223"/>
      <c r="Z3" s="223"/>
      <c r="AA3" s="223"/>
      <c r="AB3" s="223"/>
      <c r="AC3" s="223"/>
      <c r="AD3" s="223"/>
      <c r="AE3" s="223"/>
      <c r="AF3" s="223"/>
      <c r="AG3" s="223"/>
      <c r="AH3" s="224"/>
      <c r="AI3" s="236"/>
      <c r="AJ3" s="148"/>
      <c r="AK3" s="147"/>
      <c r="AL3" s="148"/>
      <c r="AM3" s="147" t="s">
        <v>32</v>
      </c>
      <c r="AN3" s="149" t="s">
        <v>33</v>
      </c>
      <c r="AO3" s="149"/>
      <c r="AP3" s="149"/>
      <c r="AQ3" s="147"/>
      <c r="AR3" s="147"/>
      <c r="AS3" s="147"/>
      <c r="AT3" s="147"/>
      <c r="AU3" s="147"/>
      <c r="AV3" s="147"/>
      <c r="AW3" s="147"/>
      <c r="AX3" s="147"/>
      <c r="AY3" s="147"/>
      <c r="AZ3" s="147"/>
      <c r="BA3" s="147"/>
      <c r="BB3" s="147"/>
      <c r="BC3" s="147"/>
      <c r="BD3" s="121"/>
    </row>
    <row r="4" spans="1:84" ht="25.5" hidden="1" customHeight="1">
      <c r="A4" s="116"/>
      <c r="B4" s="116"/>
      <c r="C4" s="116"/>
      <c r="D4" s="116"/>
      <c r="E4" s="116"/>
      <c r="F4" s="116"/>
      <c r="G4" s="116"/>
      <c r="H4" s="116"/>
      <c r="I4" s="116"/>
      <c r="J4" s="116"/>
      <c r="K4" s="116"/>
      <c r="L4" s="127"/>
      <c r="M4" s="116"/>
      <c r="N4" s="116"/>
      <c r="O4" s="130"/>
      <c r="P4" s="130"/>
      <c r="Q4" s="130"/>
      <c r="R4" s="225"/>
      <c r="S4" s="226"/>
      <c r="T4" s="226"/>
      <c r="U4" s="226"/>
      <c r="V4" s="226"/>
      <c r="W4" s="226"/>
      <c r="X4" s="226"/>
      <c r="Y4" s="226"/>
      <c r="Z4" s="226"/>
      <c r="AA4" s="226"/>
      <c r="AB4" s="226"/>
      <c r="AC4" s="226"/>
      <c r="AD4" s="226"/>
      <c r="AE4" s="226"/>
      <c r="AF4" s="226"/>
      <c r="AG4" s="226"/>
      <c r="AH4" s="227"/>
      <c r="AI4" s="237"/>
      <c r="AJ4" s="150">
        <v>1</v>
      </c>
      <c r="AK4" s="150">
        <v>3</v>
      </c>
      <c r="AL4" s="150">
        <v>4</v>
      </c>
      <c r="AM4" s="150">
        <v>12</v>
      </c>
      <c r="AN4" s="151">
        <v>13</v>
      </c>
      <c r="AO4" s="151"/>
      <c r="AP4" s="151">
        <v>14</v>
      </c>
      <c r="AQ4" s="150">
        <v>16</v>
      </c>
      <c r="AR4" s="150">
        <v>17</v>
      </c>
      <c r="AS4" s="150"/>
      <c r="AT4" s="150"/>
      <c r="AU4" s="150">
        <v>18</v>
      </c>
      <c r="AV4" s="150">
        <v>19</v>
      </c>
      <c r="AW4" s="150">
        <v>20</v>
      </c>
      <c r="AX4" s="150">
        <v>21</v>
      </c>
      <c r="AY4" s="150">
        <v>22</v>
      </c>
      <c r="AZ4" s="150">
        <v>23</v>
      </c>
      <c r="BA4" s="150">
        <v>24</v>
      </c>
      <c r="BB4" s="150">
        <v>25</v>
      </c>
      <c r="BC4" s="150">
        <v>26</v>
      </c>
      <c r="BD4" s="150">
        <v>39</v>
      </c>
    </row>
    <row r="5" spans="1:84" ht="23.25" customHeight="1">
      <c r="A5" s="230" t="s">
        <v>34</v>
      </c>
      <c r="B5" s="232" t="s">
        <v>35</v>
      </c>
      <c r="C5" s="232" t="s">
        <v>36</v>
      </c>
      <c r="D5" s="232" t="s">
        <v>37</v>
      </c>
      <c r="E5" s="232" t="s">
        <v>38</v>
      </c>
      <c r="F5" s="230" t="s">
        <v>39</v>
      </c>
      <c r="G5" s="234" t="s">
        <v>40</v>
      </c>
      <c r="H5" s="234" t="s">
        <v>41</v>
      </c>
      <c r="I5" s="234" t="s">
        <v>42</v>
      </c>
      <c r="J5" s="234" t="s">
        <v>43</v>
      </c>
      <c r="K5" s="234" t="s">
        <v>44</v>
      </c>
      <c r="L5" s="242" t="s">
        <v>45</v>
      </c>
      <c r="M5" s="240" t="s">
        <v>46</v>
      </c>
      <c r="N5" s="240" t="s">
        <v>47</v>
      </c>
      <c r="O5" s="240" t="s">
        <v>48</v>
      </c>
      <c r="P5" s="240" t="s">
        <v>49</v>
      </c>
      <c r="Q5" s="240" t="s">
        <v>50</v>
      </c>
      <c r="R5" s="234" t="s">
        <v>51</v>
      </c>
      <c r="S5" s="234" t="s">
        <v>52</v>
      </c>
      <c r="T5" s="234" t="s">
        <v>53</v>
      </c>
      <c r="U5" s="191" t="s">
        <v>1570</v>
      </c>
      <c r="V5" s="191" t="s">
        <v>1572</v>
      </c>
      <c r="W5" s="191" t="s">
        <v>1574</v>
      </c>
      <c r="X5" s="192" t="s">
        <v>1576</v>
      </c>
      <c r="Y5" s="191" t="s">
        <v>1578</v>
      </c>
      <c r="Z5" s="191" t="s">
        <v>1580</v>
      </c>
      <c r="AA5" s="193" t="s">
        <v>1582</v>
      </c>
      <c r="AB5" s="191" t="s">
        <v>1584</v>
      </c>
      <c r="AC5" s="191" t="s">
        <v>1586</v>
      </c>
      <c r="AD5" s="191" t="s">
        <v>1587</v>
      </c>
      <c r="AE5" s="191" t="s">
        <v>54</v>
      </c>
      <c r="AF5" s="191" t="s">
        <v>1588</v>
      </c>
      <c r="AG5" s="234" t="s">
        <v>56</v>
      </c>
      <c r="AH5" s="234" t="s">
        <v>57</v>
      </c>
      <c r="AI5" s="238" t="s">
        <v>58</v>
      </c>
      <c r="AJ5" s="230" t="s">
        <v>59</v>
      </c>
      <c r="AK5" s="152" t="s">
        <v>60</v>
      </c>
      <c r="AL5" s="220" t="s">
        <v>61</v>
      </c>
      <c r="AM5" s="220" t="s">
        <v>62</v>
      </c>
      <c r="AN5" s="232" t="s">
        <v>63</v>
      </c>
      <c r="AO5" s="232" t="s">
        <v>1593</v>
      </c>
      <c r="AP5" s="220" t="s">
        <v>64</v>
      </c>
      <c r="AQ5" s="220" t="s">
        <v>65</v>
      </c>
      <c r="AR5" s="220" t="s">
        <v>66</v>
      </c>
      <c r="AS5" s="220" t="s">
        <v>67</v>
      </c>
      <c r="AT5" s="220" t="s">
        <v>68</v>
      </c>
      <c r="AU5" s="220" t="s">
        <v>69</v>
      </c>
      <c r="AV5" s="220" t="s">
        <v>70</v>
      </c>
      <c r="AW5" s="220" t="s">
        <v>71</v>
      </c>
      <c r="AX5" s="228" t="s">
        <v>72</v>
      </c>
      <c r="AY5" s="220" t="s">
        <v>29</v>
      </c>
      <c r="AZ5" s="216" t="s">
        <v>73</v>
      </c>
      <c r="BA5" s="218" t="s">
        <v>74</v>
      </c>
      <c r="BB5" s="218" t="s">
        <v>75</v>
      </c>
      <c r="BC5" s="220" t="s">
        <v>76</v>
      </c>
      <c r="BD5" s="158" t="s">
        <v>77</v>
      </c>
    </row>
    <row r="6" spans="1:84" ht="22.5">
      <c r="A6" s="231"/>
      <c r="B6" s="233"/>
      <c r="C6" s="233"/>
      <c r="D6" s="233"/>
      <c r="E6" s="233"/>
      <c r="F6" s="231"/>
      <c r="G6" s="235"/>
      <c r="H6" s="235"/>
      <c r="I6" s="235"/>
      <c r="J6" s="235"/>
      <c r="K6" s="235"/>
      <c r="L6" s="243"/>
      <c r="M6" s="241"/>
      <c r="N6" s="241"/>
      <c r="O6" s="241"/>
      <c r="P6" s="241"/>
      <c r="Q6" s="241"/>
      <c r="R6" s="235"/>
      <c r="S6" s="235"/>
      <c r="T6" s="235"/>
      <c r="U6" s="194" t="s">
        <v>1571</v>
      </c>
      <c r="V6" s="194" t="s">
        <v>1573</v>
      </c>
      <c r="W6" s="194" t="s">
        <v>1575</v>
      </c>
      <c r="X6" s="194" t="s">
        <v>1577</v>
      </c>
      <c r="Y6" s="194" t="s">
        <v>1579</v>
      </c>
      <c r="Z6" s="194" t="s">
        <v>1581</v>
      </c>
      <c r="AA6" s="191" t="s">
        <v>1583</v>
      </c>
      <c r="AB6" s="191" t="s">
        <v>1585</v>
      </c>
      <c r="AC6" s="191" t="s">
        <v>1589</v>
      </c>
      <c r="AD6" s="191" t="s">
        <v>1590</v>
      </c>
      <c r="AE6" s="191" t="s">
        <v>1591</v>
      </c>
      <c r="AF6" s="191" t="s">
        <v>1592</v>
      </c>
      <c r="AG6" s="235"/>
      <c r="AH6" s="235"/>
      <c r="AI6" s="239"/>
      <c r="AJ6" s="231"/>
      <c r="AK6" s="152"/>
      <c r="AL6" s="221"/>
      <c r="AM6" s="221"/>
      <c r="AN6" s="233"/>
      <c r="AO6" s="233"/>
      <c r="AP6" s="221"/>
      <c r="AQ6" s="221"/>
      <c r="AR6" s="221"/>
      <c r="AS6" s="221"/>
      <c r="AT6" s="221"/>
      <c r="AU6" s="221"/>
      <c r="AV6" s="221"/>
      <c r="AW6" s="221"/>
      <c r="AX6" s="229"/>
      <c r="AY6" s="221"/>
      <c r="AZ6" s="217"/>
      <c r="BA6" s="219"/>
      <c r="BB6" s="219"/>
      <c r="BC6" s="221"/>
      <c r="BD6" s="158"/>
      <c r="BE6" s="163" t="s">
        <v>78</v>
      </c>
      <c r="BF6" s="164" t="s">
        <v>78</v>
      </c>
      <c r="BG6" s="164" t="s">
        <v>79</v>
      </c>
      <c r="BU6" s="175">
        <v>0.2</v>
      </c>
      <c r="BV6" s="175">
        <v>0.12</v>
      </c>
      <c r="BW6" s="176">
        <v>0.1</v>
      </c>
      <c r="BX6" s="176">
        <v>0.09</v>
      </c>
      <c r="BY6" s="176">
        <v>0.08</v>
      </c>
      <c r="BZ6" s="176">
        <v>0.05</v>
      </c>
      <c r="CA6" s="175">
        <v>0.2</v>
      </c>
      <c r="CB6" s="175">
        <v>0.12</v>
      </c>
      <c r="CC6" s="176">
        <v>0.1</v>
      </c>
      <c r="CD6" s="176">
        <v>0.09</v>
      </c>
      <c r="CE6" s="176">
        <v>0.08</v>
      </c>
      <c r="CF6" s="176">
        <v>0.05</v>
      </c>
    </row>
    <row r="7" spans="1:84" ht="16.5" customHeight="1">
      <c r="A7" s="117">
        <v>1</v>
      </c>
      <c r="B7" s="118" t="s">
        <v>80</v>
      </c>
      <c r="C7" s="10" t="s">
        <v>81</v>
      </c>
      <c r="D7" s="119" t="s">
        <v>33</v>
      </c>
      <c r="E7" s="119"/>
      <c r="F7" s="119"/>
      <c r="G7" s="10" t="s">
        <v>82</v>
      </c>
      <c r="H7" s="119" t="s">
        <v>83</v>
      </c>
      <c r="I7" s="119" t="s">
        <v>84</v>
      </c>
      <c r="J7" s="11" t="s">
        <v>85</v>
      </c>
      <c r="K7" s="131">
        <f t="shared" ref="K7:K13" ca="1" si="0">IF(ISERROR(+BH7+BJ7),"",+BH7+BJ7)</f>
        <v>81</v>
      </c>
      <c r="L7" s="132">
        <f>IF(ISERROR(VLOOKUP(J7,人事资料!D:AS,26,0)),"",VLOOKUP(J7,人事资料!D:AS,26,0))</f>
        <v>41150</v>
      </c>
      <c r="M7" s="204"/>
      <c r="N7" s="204"/>
      <c r="O7" s="186">
        <v>15</v>
      </c>
      <c r="P7" s="186">
        <v>20</v>
      </c>
      <c r="Q7" s="186">
        <v>28</v>
      </c>
      <c r="R7" s="186">
        <v>120000</v>
      </c>
      <c r="S7" s="186">
        <v>1</v>
      </c>
      <c r="T7" s="186">
        <v>0.1</v>
      </c>
      <c r="U7" s="186">
        <v>980</v>
      </c>
      <c r="V7" s="186"/>
      <c r="W7" s="186"/>
      <c r="X7" s="186"/>
      <c r="Y7" s="186"/>
      <c r="Z7" s="186"/>
      <c r="AA7" s="186"/>
      <c r="AB7" s="186"/>
      <c r="AC7" s="186"/>
      <c r="AD7" s="186"/>
      <c r="AE7" s="186"/>
      <c r="AF7" s="186"/>
      <c r="AG7" s="188">
        <f>SUM(U7:AF7)</f>
        <v>980</v>
      </c>
      <c r="AH7" s="188"/>
      <c r="AI7" s="146">
        <f t="shared" ref="AI7:AI12" si="1">IF(I7="试用期",IF(T55&lt;2,2,T7),T7)</f>
        <v>0.1</v>
      </c>
      <c r="AJ7" s="133"/>
      <c r="AK7" s="153"/>
      <c r="AL7" s="12">
        <f t="shared" ref="AL7:AL16" si="2">SUM(AJ7:AK7)</f>
        <v>0</v>
      </c>
      <c r="AM7" s="195"/>
      <c r="AN7" s="195"/>
      <c r="AO7" s="195">
        <f>(AG16-AF16)*0.6%</f>
        <v>1627.74</v>
      </c>
      <c r="AP7" s="157"/>
      <c r="AQ7" s="157"/>
      <c r="AR7" s="133"/>
      <c r="AS7" s="133"/>
      <c r="AT7" s="133"/>
      <c r="AU7" s="133"/>
      <c r="AV7" s="133"/>
      <c r="AW7" s="188">
        <f>IF(G7="招生副校长",IF(AM7+AN7+SUMIFS(AP7:AV7,AP7:AV7,"&gt;0")&gt;15000,15000+AO7+SUMIFS(AP7:AV7,AP7:AV7,"&lt;0"),SUM(AM7:AV7)),SUM(AM7:AV7))</f>
        <v>1627.74</v>
      </c>
      <c r="AX7" s="188">
        <f t="shared" ref="AX7:AX15" si="3">IF(AW7&gt;AJ7,0,AJ7-AW7)</f>
        <v>0</v>
      </c>
      <c r="AY7" s="188">
        <f t="shared" ref="AY7:AY15" si="4">IF(AW7&gt;AJ7,AW7,AJ7)</f>
        <v>1627.74</v>
      </c>
      <c r="AZ7" s="184">
        <v>1600</v>
      </c>
      <c r="BA7" s="196">
        <v>325.37</v>
      </c>
      <c r="BB7" s="199">
        <f>IF(G7="外教",ROUND(MAX((AY7-AZ7-BA7-4800)*{0.03,0.1,0.2,0.25,0.3,0.35,0.45}-{0,105,555,1005,2755,5505,13505},0),2),ROUND(MAX((AY7-AZ7-BA7-3500)*{0.03,0.1,0.2,0.25,0.3,0.35,0.45}-{0,105,555,1005,2755,5505,13505},0),2))</f>
        <v>0</v>
      </c>
      <c r="BC7" s="199">
        <f t="shared" ref="BC7:BC15" si="5">AY7-AZ7-BA7-BB7</f>
        <v>-297.63</v>
      </c>
      <c r="BD7" s="159"/>
      <c r="BF7" s="165"/>
      <c r="BG7" s="165"/>
      <c r="BH7" s="166">
        <f>IF(ISERROR(VLOOKUP(J7,人事资料!D:AS,27,0)),"",VLOOKUP(J7,人事资料!D:AS,27,0))</f>
        <v>34</v>
      </c>
      <c r="BI7" s="167">
        <f t="shared" ref="BI7:BI15" ca="1" si="6">IF(ISERROR(VLOOKUP(B7,BH:BT,13,0)),,VLOOKUP(B7,BH:BT,13,0))</f>
        <v>42582</v>
      </c>
      <c r="BJ7" s="168">
        <f t="shared" ref="BJ7:BJ15" ca="1" si="7">DATEDIF(L7,BI7,"M")</f>
        <v>47</v>
      </c>
      <c r="BU7" s="172">
        <f t="shared" ref="BU7:BU17" si="8">AC7</f>
        <v>0</v>
      </c>
      <c r="BV7" s="172">
        <f t="shared" ref="BV7:BV17" si="9">W7+Z7</f>
        <v>0</v>
      </c>
      <c r="BW7" s="172">
        <f t="shared" ref="BW7:BW17" si="10">V7+Y7+AA7</f>
        <v>0</v>
      </c>
      <c r="BX7" s="172"/>
      <c r="BY7" s="172">
        <f t="shared" ref="BY7:BY17" si="11">U7+X7+AD7</f>
        <v>980</v>
      </c>
      <c r="BZ7" s="172">
        <f t="shared" ref="BZ7:BZ17" si="12">AE7+AF7</f>
        <v>0</v>
      </c>
      <c r="CA7" s="172">
        <f t="shared" ref="CA7:CA17" si="13">BU7</f>
        <v>0</v>
      </c>
      <c r="CB7" s="172">
        <f>SUM($BU7:BV7)</f>
        <v>0</v>
      </c>
      <c r="CC7" s="172">
        <f>SUM($BU7:BW7)</f>
        <v>0</v>
      </c>
      <c r="CD7" s="172">
        <f>SUM($BU7:BX7)</f>
        <v>0</v>
      </c>
      <c r="CE7" s="172">
        <f>SUM($BU7:BY7)</f>
        <v>980</v>
      </c>
      <c r="CF7" s="172">
        <f>SUM($BU7:BZ7)</f>
        <v>980</v>
      </c>
    </row>
    <row r="8" spans="1:84" ht="16.5" customHeight="1">
      <c r="A8" s="117">
        <v>2</v>
      </c>
      <c r="B8" s="118" t="s">
        <v>80</v>
      </c>
      <c r="C8" s="118" t="s">
        <v>81</v>
      </c>
      <c r="D8" s="118" t="s">
        <v>33</v>
      </c>
      <c r="E8" s="183"/>
      <c r="F8" s="183"/>
      <c r="G8" s="118" t="s">
        <v>86</v>
      </c>
      <c r="H8" s="183" t="s">
        <v>83</v>
      </c>
      <c r="I8" s="183" t="s">
        <v>84</v>
      </c>
      <c r="J8" s="11" t="s">
        <v>87</v>
      </c>
      <c r="K8" s="131">
        <f t="shared" ca="1" si="0"/>
        <v>55</v>
      </c>
      <c r="L8" s="132">
        <f>IF(ISERROR(VLOOKUP(J8,人事资料!D:AS,26,0)),"",VLOOKUP(J8,人事资料!D:AS,26,0))</f>
        <v>41451</v>
      </c>
      <c r="M8" s="204">
        <v>31</v>
      </c>
      <c r="N8" s="204">
        <v>31</v>
      </c>
      <c r="O8" s="186"/>
      <c r="P8" s="186"/>
      <c r="Q8" s="186"/>
      <c r="R8" s="186">
        <v>120000</v>
      </c>
      <c r="S8" s="186">
        <v>16</v>
      </c>
      <c r="T8" s="186">
        <v>3.4</v>
      </c>
      <c r="U8" s="186">
        <v>21900</v>
      </c>
      <c r="V8" s="186">
        <v>12380</v>
      </c>
      <c r="W8" s="186"/>
      <c r="X8" s="186">
        <v>18460</v>
      </c>
      <c r="Y8" s="186"/>
      <c r="Z8" s="186"/>
      <c r="AA8" s="186"/>
      <c r="AB8" s="186">
        <v>20090</v>
      </c>
      <c r="AC8" s="186"/>
      <c r="AD8" s="186"/>
      <c r="AE8" s="186"/>
      <c r="AF8" s="186"/>
      <c r="AG8" s="188">
        <f t="shared" ref="AG8:AG15" si="14">SUM(U8:AF8)</f>
        <v>72830</v>
      </c>
      <c r="AH8" s="188"/>
      <c r="AI8" s="146">
        <f t="shared" si="1"/>
        <v>3.4</v>
      </c>
      <c r="AJ8" s="133"/>
      <c r="AK8" s="153"/>
      <c r="AL8" s="12">
        <f t="shared" si="2"/>
        <v>0</v>
      </c>
      <c r="AM8" s="195"/>
      <c r="AN8" s="195"/>
      <c r="AO8" s="195"/>
      <c r="AP8" s="157"/>
      <c r="AQ8" s="157"/>
      <c r="AR8" s="133"/>
      <c r="AS8" s="133"/>
      <c r="AT8" s="133"/>
      <c r="AU8" s="133"/>
      <c r="AV8" s="157"/>
      <c r="AW8" s="188">
        <f t="shared" ref="AW8:AW15" si="15">SUM(AM8:AV8)</f>
        <v>0</v>
      </c>
      <c r="AX8" s="188">
        <f t="shared" si="3"/>
        <v>0</v>
      </c>
      <c r="AY8" s="188">
        <f t="shared" si="4"/>
        <v>0</v>
      </c>
      <c r="AZ8" s="184">
        <v>680</v>
      </c>
      <c r="BA8" s="196">
        <v>325.37</v>
      </c>
      <c r="BB8" s="199">
        <f>IF(G8="外教",ROUND(MAX((AY8-AZ8-BA8-4800)*{0.03,0.1,0.2,0.25,0.3,0.35,0.45}-{0,105,555,1005,2755,5505,13505},0),2),ROUND(MAX((AY8-AZ8-BA8-3500)*{0.03,0.1,0.2,0.25,0.3,0.35,0.45}-{0,105,555,1005,2755,5505,13505},0),2))</f>
        <v>0</v>
      </c>
      <c r="BC8" s="199">
        <f t="shared" si="5"/>
        <v>-1005.37</v>
      </c>
      <c r="BD8" s="159"/>
      <c r="BE8" s="169" t="e">
        <f>SUMIF(#REF!,J8,#REF!)+SUMIF(#REF!,J8,#REF!)+SUMIF(#REF!,J8,#REF!)+SUMIF(#REF!,J8,#REF!)+SUMIF(#REF!,J8,#REF!)+SUMIF(#REF!,J8,#REF!)</f>
        <v>#REF!</v>
      </c>
      <c r="BF8" s="169"/>
      <c r="BG8" s="169"/>
      <c r="BH8" s="166">
        <f>IF(ISERROR(VLOOKUP(J8,人事资料!D:AS,27,0)),"",VLOOKUP(J8,人事资料!D:AS,27,0))</f>
        <v>18</v>
      </c>
      <c r="BI8" s="167">
        <f t="shared" ca="1" si="6"/>
        <v>42582</v>
      </c>
      <c r="BJ8" s="168">
        <f t="shared" ca="1" si="7"/>
        <v>37</v>
      </c>
      <c r="BU8" s="172">
        <f t="shared" si="8"/>
        <v>0</v>
      </c>
      <c r="BV8" s="172">
        <f t="shared" si="9"/>
        <v>0</v>
      </c>
      <c r="BW8" s="172">
        <f t="shared" si="10"/>
        <v>12380</v>
      </c>
      <c r="BX8" s="172"/>
      <c r="BY8" s="172">
        <f t="shared" si="11"/>
        <v>40360</v>
      </c>
      <c r="BZ8" s="172">
        <f t="shared" si="12"/>
        <v>0</v>
      </c>
      <c r="CA8" s="172">
        <f t="shared" si="13"/>
        <v>0</v>
      </c>
      <c r="CB8" s="172">
        <f>SUM($BU8:BV8)</f>
        <v>0</v>
      </c>
      <c r="CC8" s="172">
        <f>SUM($BU8:BW8)</f>
        <v>12380</v>
      </c>
      <c r="CD8" s="172">
        <f>SUM($BU8:BX8)</f>
        <v>12380</v>
      </c>
      <c r="CE8" s="172">
        <f>SUM($BU8:BY8)</f>
        <v>52740</v>
      </c>
      <c r="CF8" s="172">
        <f>SUM($BU8:BZ8)</f>
        <v>52740</v>
      </c>
    </row>
    <row r="9" spans="1:84" ht="16.5" customHeight="1">
      <c r="A9" s="117">
        <v>3</v>
      </c>
      <c r="B9" s="118" t="s">
        <v>80</v>
      </c>
      <c r="C9" s="118" t="s">
        <v>81</v>
      </c>
      <c r="D9" s="118" t="s">
        <v>33</v>
      </c>
      <c r="E9" s="183"/>
      <c r="F9" s="183"/>
      <c r="G9" s="118" t="s">
        <v>86</v>
      </c>
      <c r="H9" s="118" t="s">
        <v>83</v>
      </c>
      <c r="I9" s="118" t="s">
        <v>84</v>
      </c>
      <c r="J9" s="11" t="s">
        <v>88</v>
      </c>
      <c r="K9" s="131">
        <f t="shared" ca="1" si="0"/>
        <v>1</v>
      </c>
      <c r="L9" s="132">
        <f>IF(ISERROR(VLOOKUP(J9,人事资料!D:AS,26,0)),"",VLOOKUP(J9,人事资料!D:AS,26,0))</f>
        <v>42525</v>
      </c>
      <c r="M9" s="204">
        <v>31</v>
      </c>
      <c r="N9" s="204">
        <v>31</v>
      </c>
      <c r="O9" s="186"/>
      <c r="P9" s="186"/>
      <c r="Q9" s="186"/>
      <c r="R9" s="186"/>
      <c r="S9" s="186">
        <v>0</v>
      </c>
      <c r="T9" s="186">
        <v>0</v>
      </c>
      <c r="U9" s="186"/>
      <c r="V9" s="186"/>
      <c r="W9" s="186"/>
      <c r="X9" s="186"/>
      <c r="Y9" s="186"/>
      <c r="Z9" s="186"/>
      <c r="AA9" s="186"/>
      <c r="AB9" s="186"/>
      <c r="AC9" s="186"/>
      <c r="AD9" s="186"/>
      <c r="AE9" s="186"/>
      <c r="AF9" s="186"/>
      <c r="AG9" s="188">
        <f t="shared" si="14"/>
        <v>0</v>
      </c>
      <c r="AH9" s="189"/>
      <c r="AI9" s="146">
        <f t="shared" si="1"/>
        <v>0</v>
      </c>
      <c r="AJ9" s="133"/>
      <c r="AK9" s="153"/>
      <c r="AL9" s="12">
        <f t="shared" si="2"/>
        <v>0</v>
      </c>
      <c r="AM9" s="195"/>
      <c r="AN9" s="195"/>
      <c r="AO9" s="195"/>
      <c r="AP9" s="157"/>
      <c r="AQ9" s="157"/>
      <c r="AR9" s="133"/>
      <c r="AS9" s="133"/>
      <c r="AT9" s="133"/>
      <c r="AU9" s="133"/>
      <c r="AV9" s="133"/>
      <c r="AW9" s="188">
        <f t="shared" si="15"/>
        <v>0</v>
      </c>
      <c r="AX9" s="188">
        <f t="shared" si="3"/>
        <v>0</v>
      </c>
      <c r="AY9" s="188">
        <f t="shared" si="4"/>
        <v>0</v>
      </c>
      <c r="AZ9" s="184">
        <v>100</v>
      </c>
      <c r="BA9" s="196">
        <v>325.37</v>
      </c>
      <c r="BB9" s="199">
        <f>IF(G9="外教",ROUND(MAX((AY9-AZ9-BA9-4800)*{0.03,0.1,0.2,0.25,0.3,0.35,0.45}-{0,105,555,1005,2755,5505,13505},0),2),ROUND(MAX((AY9-AZ9-BA9-3500)*{0.03,0.1,0.2,0.25,0.3,0.35,0.45}-{0,105,555,1005,2755,5505,13505},0),2))</f>
        <v>0</v>
      </c>
      <c r="BC9" s="199">
        <f t="shared" si="5"/>
        <v>-425.37</v>
      </c>
      <c r="BD9" s="174"/>
      <c r="BE9" s="169" t="e">
        <f>SUMIF(#REF!,J9,#REF!)</f>
        <v>#REF!</v>
      </c>
      <c r="BF9" s="169"/>
      <c r="BG9" s="169"/>
      <c r="BH9" s="166">
        <f>IF(ISERROR(VLOOKUP(J9,人事资料!D:AS,27,0)),"",VLOOKUP(J9,人事资料!D:AS,27,0))</f>
        <v>0</v>
      </c>
      <c r="BI9" s="167">
        <f t="shared" ca="1" si="6"/>
        <v>42582</v>
      </c>
      <c r="BJ9" s="168">
        <f t="shared" ca="1" si="7"/>
        <v>1</v>
      </c>
      <c r="BU9" s="172">
        <f t="shared" si="8"/>
        <v>0</v>
      </c>
      <c r="BV9" s="172">
        <f t="shared" si="9"/>
        <v>0</v>
      </c>
      <c r="BW9" s="172">
        <f t="shared" si="10"/>
        <v>0</v>
      </c>
      <c r="BX9" s="172"/>
      <c r="BY9" s="172">
        <f t="shared" si="11"/>
        <v>0</v>
      </c>
      <c r="BZ9" s="172">
        <f t="shared" si="12"/>
        <v>0</v>
      </c>
      <c r="CA9" s="172">
        <f t="shared" si="13"/>
        <v>0</v>
      </c>
      <c r="CB9" s="172">
        <f>SUM($BU9:BV9)</f>
        <v>0</v>
      </c>
      <c r="CC9" s="172">
        <f>SUM($BU9:BW9)</f>
        <v>0</v>
      </c>
      <c r="CD9" s="172">
        <f>SUM($BU9:BX9)</f>
        <v>0</v>
      </c>
      <c r="CE9" s="172">
        <f>SUM($BU9:BY9)</f>
        <v>0</v>
      </c>
      <c r="CF9" s="172">
        <f>SUM($BU9:BZ9)</f>
        <v>0</v>
      </c>
    </row>
    <row r="10" spans="1:84" ht="16.5" customHeight="1">
      <c r="A10" s="117">
        <v>4</v>
      </c>
      <c r="B10" s="118" t="s">
        <v>80</v>
      </c>
      <c r="C10" s="118" t="s">
        <v>81</v>
      </c>
      <c r="D10" s="118" t="s">
        <v>33</v>
      </c>
      <c r="E10" s="183"/>
      <c r="F10" s="183"/>
      <c r="G10" s="118" t="s">
        <v>89</v>
      </c>
      <c r="H10" s="118" t="s">
        <v>83</v>
      </c>
      <c r="I10" s="118" t="s">
        <v>84</v>
      </c>
      <c r="J10" s="11" t="s">
        <v>90</v>
      </c>
      <c r="K10" s="131" t="str">
        <f t="shared" ca="1" si="0"/>
        <v/>
      </c>
      <c r="L10" s="132">
        <f>IF(ISERROR(VLOOKUP(J10,人事资料!D:AS,26,0)),"",VLOOKUP(J10,人事资料!D:AS,26,0))</f>
        <v>42716</v>
      </c>
      <c r="M10" s="204"/>
      <c r="N10" s="204"/>
      <c r="O10" s="186"/>
      <c r="P10" s="186"/>
      <c r="Q10" s="186"/>
      <c r="R10" s="186">
        <v>180000</v>
      </c>
      <c r="S10" s="186">
        <v>2</v>
      </c>
      <c r="T10" s="186">
        <v>2</v>
      </c>
      <c r="U10" s="186"/>
      <c r="V10" s="186"/>
      <c r="W10" s="186"/>
      <c r="X10" s="186"/>
      <c r="Y10" s="186"/>
      <c r="Z10" s="186"/>
      <c r="AA10" s="186">
        <v>39800</v>
      </c>
      <c r="AB10" s="186">
        <v>150020</v>
      </c>
      <c r="AC10" s="186"/>
      <c r="AD10" s="186"/>
      <c r="AE10" s="186"/>
      <c r="AF10" s="186"/>
      <c r="AG10" s="188">
        <f t="shared" si="14"/>
        <v>189820</v>
      </c>
      <c r="AH10" s="188"/>
      <c r="AI10" s="146">
        <f t="shared" si="1"/>
        <v>2</v>
      </c>
      <c r="AJ10" s="133"/>
      <c r="AK10" s="153"/>
      <c r="AL10" s="12">
        <f t="shared" si="2"/>
        <v>0</v>
      </c>
      <c r="AM10" s="195"/>
      <c r="AN10" s="195"/>
      <c r="AO10" s="195"/>
      <c r="AP10" s="157"/>
      <c r="AQ10" s="133"/>
      <c r="AR10" s="133"/>
      <c r="AS10" s="133"/>
      <c r="AT10" s="133"/>
      <c r="AU10" s="133"/>
      <c r="AV10" s="133"/>
      <c r="AW10" s="188">
        <f t="shared" si="15"/>
        <v>0</v>
      </c>
      <c r="AX10" s="188">
        <f t="shared" si="3"/>
        <v>0</v>
      </c>
      <c r="AY10" s="188">
        <f t="shared" si="4"/>
        <v>0</v>
      </c>
      <c r="AZ10" s="184">
        <v>100</v>
      </c>
      <c r="BA10" s="196">
        <v>325.37</v>
      </c>
      <c r="BB10" s="199">
        <f>IF(G10="外教",ROUND(MAX((AY10-AZ10-BA10-4800)*{0.03,0.1,0.2,0.25,0.3,0.35,0.45}-{0,105,555,1005,2755,5505,13505},0),2),ROUND(MAX((AY10-AZ10-BA10-3500)*{0.03,0.1,0.2,0.25,0.3,0.35,0.45}-{0,105,555,1005,2755,5505,13505},0),2))</f>
        <v>0</v>
      </c>
      <c r="BC10" s="199">
        <f t="shared" si="5"/>
        <v>-425.37</v>
      </c>
      <c r="BD10" s="159"/>
      <c r="BE10" s="169" t="e">
        <f>SUMIF(#REF!,J10,#REF!)</f>
        <v>#REF!</v>
      </c>
      <c r="BF10" s="169"/>
      <c r="BG10" s="170"/>
      <c r="BH10" s="166">
        <f ca="1">IF(ISERROR(VLOOKUP(J10,人事资料!D:AS,27,0)),"",VLOOKUP(J10,人事资料!D:AS,27,0))</f>
        <v>0</v>
      </c>
      <c r="BI10" s="167">
        <f t="shared" ca="1" si="6"/>
        <v>42582</v>
      </c>
      <c r="BJ10" s="168" t="e">
        <f t="shared" ca="1" si="7"/>
        <v>#NUM!</v>
      </c>
      <c r="BU10" s="172">
        <f t="shared" si="8"/>
        <v>0</v>
      </c>
      <c r="BV10" s="172">
        <f t="shared" si="9"/>
        <v>0</v>
      </c>
      <c r="BW10" s="172">
        <f t="shared" si="10"/>
        <v>39800</v>
      </c>
      <c r="BX10" s="172"/>
      <c r="BY10" s="172">
        <f t="shared" si="11"/>
        <v>0</v>
      </c>
      <c r="BZ10" s="172">
        <f t="shared" si="12"/>
        <v>0</v>
      </c>
      <c r="CA10" s="172">
        <f t="shared" si="13"/>
        <v>0</v>
      </c>
      <c r="CB10" s="172">
        <f>SUM($BU10:BV10)</f>
        <v>0</v>
      </c>
      <c r="CC10" s="172">
        <f>SUM($BU10:BW10)</f>
        <v>39800</v>
      </c>
      <c r="CD10" s="172">
        <f>SUM($BU10:BX10)</f>
        <v>39800</v>
      </c>
      <c r="CE10" s="172">
        <f>SUM($BU10:BY10)</f>
        <v>39800</v>
      </c>
      <c r="CF10" s="172">
        <f>SUM($BU10:BZ10)</f>
        <v>39800</v>
      </c>
    </row>
    <row r="11" spans="1:84" ht="16.5" customHeight="1">
      <c r="A11" s="117">
        <v>5</v>
      </c>
      <c r="B11" s="118"/>
      <c r="C11" s="118"/>
      <c r="D11" s="118"/>
      <c r="E11" s="183"/>
      <c r="F11" s="183"/>
      <c r="G11" s="118"/>
      <c r="H11" s="118"/>
      <c r="I11" s="183"/>
      <c r="J11" s="11"/>
      <c r="K11" s="131" t="str">
        <f t="shared" si="0"/>
        <v/>
      </c>
      <c r="L11" s="132" t="str">
        <f>IF(ISERROR(VLOOKUP(J11,人事资料!D:AS,26,0)),"",VLOOKUP(J11,人事资料!D:AS,26,0))</f>
        <v/>
      </c>
      <c r="M11" s="204"/>
      <c r="N11" s="204"/>
      <c r="O11" s="186"/>
      <c r="P11" s="186"/>
      <c r="Q11" s="186"/>
      <c r="R11" s="186"/>
      <c r="S11" s="186">
        <v>0</v>
      </c>
      <c r="T11" s="186">
        <v>0</v>
      </c>
      <c r="U11" s="186"/>
      <c r="V11" s="186"/>
      <c r="W11" s="186"/>
      <c r="X11" s="186"/>
      <c r="Y11" s="186"/>
      <c r="Z11" s="186"/>
      <c r="AA11" s="186"/>
      <c r="AB11" s="186"/>
      <c r="AC11" s="186"/>
      <c r="AD11" s="186"/>
      <c r="AE11" s="186"/>
      <c r="AF11" s="186"/>
      <c r="AG11" s="188">
        <f t="shared" si="14"/>
        <v>0</v>
      </c>
      <c r="AH11" s="188"/>
      <c r="AI11" s="146">
        <f t="shared" si="1"/>
        <v>0</v>
      </c>
      <c r="AJ11" s="133"/>
      <c r="AK11" s="153"/>
      <c r="AL11" s="12">
        <f t="shared" si="2"/>
        <v>0</v>
      </c>
      <c r="AM11" s="195"/>
      <c r="AN11" s="195"/>
      <c r="AO11" s="195"/>
      <c r="AP11" s="133"/>
      <c r="AQ11" s="133"/>
      <c r="AR11" s="133"/>
      <c r="AS11" s="133"/>
      <c r="AT11" s="133"/>
      <c r="AU11" s="133"/>
      <c r="AV11" s="133"/>
      <c r="AW11" s="188">
        <f t="shared" si="15"/>
        <v>0</v>
      </c>
      <c r="AX11" s="188">
        <f t="shared" si="3"/>
        <v>0</v>
      </c>
      <c r="AY11" s="188">
        <f t="shared" si="4"/>
        <v>0</v>
      </c>
      <c r="AZ11" s="184"/>
      <c r="BA11" s="196"/>
      <c r="BB11" s="199">
        <f>IF(G11="外教",ROUND(MAX((AY11-AZ11-BA11-4800)*{0.03,0.1,0.2,0.25,0.3,0.35,0.45}-{0,105,555,1005,2755,5505,13505},0),2),ROUND(MAX((AY11-AZ11-BA11-3500)*{0.03,0.1,0.2,0.25,0.3,0.35,0.45}-{0,105,555,1005,2755,5505,13505},0),2))</f>
        <v>0</v>
      </c>
      <c r="BC11" s="199">
        <f t="shared" si="5"/>
        <v>0</v>
      </c>
      <c r="BD11" s="160"/>
      <c r="BE11" s="169" t="e">
        <f>SUMIF(#REF!,J11,#REF!)</f>
        <v>#REF!</v>
      </c>
      <c r="BF11" s="169"/>
      <c r="BG11" s="170"/>
      <c r="BH11" s="166" t="str">
        <f>IF(ISERROR(VLOOKUP(J11,人事资料!D:AS,27,0)),"",VLOOKUP(J11,人事资料!D:AS,27,0))</f>
        <v/>
      </c>
      <c r="BI11" s="167">
        <f t="shared" si="6"/>
        <v>0</v>
      </c>
      <c r="BJ11" s="168" t="e">
        <f t="shared" si="7"/>
        <v>#VALUE!</v>
      </c>
      <c r="BU11" s="172">
        <f t="shared" si="8"/>
        <v>0</v>
      </c>
      <c r="BV11" s="172">
        <f t="shared" si="9"/>
        <v>0</v>
      </c>
      <c r="BW11" s="172">
        <f t="shared" si="10"/>
        <v>0</v>
      </c>
      <c r="BX11" s="172"/>
      <c r="BY11" s="172">
        <f t="shared" si="11"/>
        <v>0</v>
      </c>
      <c r="BZ11" s="172">
        <f t="shared" si="12"/>
        <v>0</v>
      </c>
      <c r="CA11" s="172">
        <f t="shared" si="13"/>
        <v>0</v>
      </c>
      <c r="CB11" s="172">
        <f>SUM($BU11:BV11)</f>
        <v>0</v>
      </c>
      <c r="CC11" s="172">
        <f>SUM($BU11:BW11)</f>
        <v>0</v>
      </c>
      <c r="CD11" s="172">
        <f>SUM($BU11:BX11)</f>
        <v>0</v>
      </c>
      <c r="CE11" s="172">
        <f>SUM($BU11:BY11)</f>
        <v>0</v>
      </c>
      <c r="CF11" s="172">
        <f>SUM($BU11:BZ11)</f>
        <v>0</v>
      </c>
    </row>
    <row r="12" spans="1:84" ht="16.5" customHeight="1">
      <c r="A12" s="117">
        <v>6</v>
      </c>
      <c r="B12" s="118" t="s">
        <v>80</v>
      </c>
      <c r="C12" s="118" t="s">
        <v>81</v>
      </c>
      <c r="D12" s="118" t="s">
        <v>91</v>
      </c>
      <c r="E12" s="118"/>
      <c r="F12" s="118"/>
      <c r="G12" s="118" t="s">
        <v>89</v>
      </c>
      <c r="H12" s="118" t="s">
        <v>83</v>
      </c>
      <c r="I12" s="118" t="s">
        <v>84</v>
      </c>
      <c r="J12" s="11" t="s">
        <v>92</v>
      </c>
      <c r="K12" s="134">
        <f t="shared" ca="1" si="0"/>
        <v>53</v>
      </c>
      <c r="L12" s="132">
        <f>IF(ISERROR(VLOOKUP(J12,人事资料!D:AS,26,0)),"",VLOOKUP(J12,人事资料!D:AS,26,0))</f>
        <v>41099</v>
      </c>
      <c r="M12" s="204"/>
      <c r="N12" s="204"/>
      <c r="O12" s="186"/>
      <c r="P12" s="186"/>
      <c r="Q12" s="186"/>
      <c r="R12" s="186">
        <v>120000</v>
      </c>
      <c r="S12" s="186">
        <v>3</v>
      </c>
      <c r="T12" s="186">
        <v>0.3</v>
      </c>
      <c r="U12" s="186">
        <v>5640</v>
      </c>
      <c r="V12" s="186"/>
      <c r="W12" s="186"/>
      <c r="X12" s="186"/>
      <c r="Y12" s="186"/>
      <c r="Z12" s="186"/>
      <c r="AA12" s="186"/>
      <c r="AB12" s="186"/>
      <c r="AC12" s="186"/>
      <c r="AD12" s="186"/>
      <c r="AE12" s="186"/>
      <c r="AF12" s="186"/>
      <c r="AG12" s="188">
        <f t="shared" si="14"/>
        <v>5640</v>
      </c>
      <c r="AH12" s="186"/>
      <c r="AI12" s="146">
        <f t="shared" si="1"/>
        <v>0.3</v>
      </c>
      <c r="AJ12" s="133"/>
      <c r="AK12" s="153"/>
      <c r="AL12" s="12">
        <f t="shared" si="2"/>
        <v>0</v>
      </c>
      <c r="AM12" s="195"/>
      <c r="AN12" s="195"/>
      <c r="AO12" s="195"/>
      <c r="AP12" s="133"/>
      <c r="AQ12" s="133"/>
      <c r="AR12" s="133"/>
      <c r="AS12" s="133"/>
      <c r="AT12" s="133"/>
      <c r="AU12" s="133"/>
      <c r="AV12" s="133"/>
      <c r="AW12" s="188">
        <f t="shared" si="15"/>
        <v>0</v>
      </c>
      <c r="AX12" s="188">
        <f t="shared" si="3"/>
        <v>0</v>
      </c>
      <c r="AY12" s="188">
        <f t="shared" si="4"/>
        <v>0</v>
      </c>
      <c r="AZ12" s="186"/>
      <c r="BA12" s="197"/>
      <c r="BB12" s="199">
        <f>IF(G12="外教",ROUND(MAX((AY12-AZ12-BA12-4800)*{0.03,0.1,0.2,0.25,0.3,0.35,0.45}-{0,105,555,1005,2755,5505,13505},0),2),ROUND(MAX((AY12-AZ12-BA12-3500)*{0.03,0.1,0.2,0.25,0.3,0.35,0.45}-{0,105,555,1005,2755,5505,13505},0),2))</f>
        <v>0</v>
      </c>
      <c r="BC12" s="199">
        <f t="shared" si="5"/>
        <v>0</v>
      </c>
      <c r="BD12" s="160"/>
      <c r="BE12" s="169" t="e">
        <f>SUMIF(#REF!,J12,#REF!)</f>
        <v>#REF!</v>
      </c>
      <c r="BF12" s="170"/>
      <c r="BG12" s="170"/>
      <c r="BH12" s="166">
        <f>IF(ISERROR(VLOOKUP(J12,人事资料!D:AS,27,0)),"",VLOOKUP(J12,人事资料!D:AS,27,0))</f>
        <v>5</v>
      </c>
      <c r="BI12" s="167">
        <f t="shared" ca="1" si="6"/>
        <v>42582</v>
      </c>
      <c r="BJ12" s="168">
        <f t="shared" ca="1" si="7"/>
        <v>48</v>
      </c>
      <c r="BU12" s="172">
        <f t="shared" si="8"/>
        <v>0</v>
      </c>
      <c r="BV12" s="172">
        <f t="shared" si="9"/>
        <v>0</v>
      </c>
      <c r="BW12" s="172">
        <f t="shared" si="10"/>
        <v>0</v>
      </c>
      <c r="BX12" s="172"/>
      <c r="BY12" s="172">
        <f t="shared" si="11"/>
        <v>5640</v>
      </c>
      <c r="BZ12" s="172">
        <f t="shared" si="12"/>
        <v>0</v>
      </c>
      <c r="CA12" s="172">
        <f t="shared" si="13"/>
        <v>0</v>
      </c>
      <c r="CB12" s="172">
        <f>SUM($BU12:BV12)</f>
        <v>0</v>
      </c>
      <c r="CC12" s="172">
        <f>SUM($BU12:BW12)</f>
        <v>0</v>
      </c>
      <c r="CD12" s="172">
        <f>SUM($BU12:BX12)</f>
        <v>0</v>
      </c>
      <c r="CE12" s="172">
        <f>SUM($BU12:BY12)</f>
        <v>5640</v>
      </c>
      <c r="CF12" s="172">
        <f>SUM($BU12:BZ12)</f>
        <v>5640</v>
      </c>
    </row>
    <row r="13" spans="1:84" ht="16.5" customHeight="1">
      <c r="A13" s="117">
        <v>7</v>
      </c>
      <c r="B13" s="118"/>
      <c r="C13" s="118"/>
      <c r="D13" s="118"/>
      <c r="E13" s="184"/>
      <c r="F13" s="118"/>
      <c r="G13" s="185"/>
      <c r="H13" s="185"/>
      <c r="I13" s="185"/>
      <c r="J13" s="135"/>
      <c r="K13" s="120" t="str">
        <f t="shared" si="0"/>
        <v/>
      </c>
      <c r="L13" s="132" t="str">
        <f>IF(ISERROR(VLOOKUP(J13,人事资料!D:AS,26,0)),"",VLOOKUP(J13,人事资料!D:AS,26,0))</f>
        <v/>
      </c>
      <c r="M13" s="204"/>
      <c r="N13" s="204"/>
      <c r="O13" s="186"/>
      <c r="P13" s="186"/>
      <c r="Q13" s="186"/>
      <c r="R13" s="186"/>
      <c r="S13" s="186"/>
      <c r="T13" s="186"/>
      <c r="U13" s="186"/>
      <c r="V13" s="186"/>
      <c r="W13" s="186"/>
      <c r="X13" s="186"/>
      <c r="Y13" s="186"/>
      <c r="Z13" s="186"/>
      <c r="AA13" s="186"/>
      <c r="AB13" s="186"/>
      <c r="AC13" s="186"/>
      <c r="AD13" s="186"/>
      <c r="AE13" s="186"/>
      <c r="AF13" s="186"/>
      <c r="AG13" s="188">
        <f t="shared" si="14"/>
        <v>0</v>
      </c>
      <c r="AH13" s="190"/>
      <c r="AI13" s="146">
        <f>IF(I13="试用期",IF(T56&lt;2,2,T13),T13)</f>
        <v>0</v>
      </c>
      <c r="AJ13" s="133"/>
      <c r="AK13" s="155"/>
      <c r="AL13" s="12">
        <f t="shared" si="2"/>
        <v>0</v>
      </c>
      <c r="AM13" s="195"/>
      <c r="AN13" s="195"/>
      <c r="AO13" s="195"/>
      <c r="AP13" s="133"/>
      <c r="AQ13" s="133"/>
      <c r="AR13" s="133"/>
      <c r="AS13" s="133"/>
      <c r="AT13" s="133"/>
      <c r="AU13" s="133"/>
      <c r="AV13" s="133"/>
      <c r="AW13" s="188">
        <f t="shared" si="15"/>
        <v>0</v>
      </c>
      <c r="AX13" s="188">
        <f t="shared" si="3"/>
        <v>0</v>
      </c>
      <c r="AY13" s="188">
        <f t="shared" si="4"/>
        <v>0</v>
      </c>
      <c r="AZ13" s="186"/>
      <c r="BA13" s="197"/>
      <c r="BB13" s="199">
        <f>IF(G13="外教",ROUND(MAX((AY13-AZ13-BA13-4800)*{0.03,0.1,0.2,0.25,0.3,0.35,0.45}-{0,105,555,1005,2755,5505,13505},0),2),ROUND(MAX((AY13-AZ13-BA13-3500)*{0.03,0.1,0.2,0.25,0.3,0.35,0.45}-{0,105,555,1005,2755,5505,13505},0),2))</f>
        <v>0</v>
      </c>
      <c r="BC13" s="199">
        <f t="shared" si="5"/>
        <v>0</v>
      </c>
      <c r="BD13" s="160"/>
      <c r="BE13" s="169" t="e">
        <f>SUMIF(#REF!,J13,#REF!)</f>
        <v>#REF!</v>
      </c>
      <c r="BF13" s="170"/>
      <c r="BG13" s="170"/>
      <c r="BH13" s="166" t="str">
        <f>IF(ISERROR(VLOOKUP(J13,人事资料!D:AS,27,0)),"",VLOOKUP(J13,人事资料!D:AS,27,0))</f>
        <v/>
      </c>
      <c r="BI13" s="167">
        <f t="shared" si="6"/>
        <v>0</v>
      </c>
      <c r="BJ13" s="168" t="e">
        <f t="shared" si="7"/>
        <v>#VALUE!</v>
      </c>
      <c r="BU13" s="172">
        <f t="shared" si="8"/>
        <v>0</v>
      </c>
      <c r="BV13" s="172">
        <f t="shared" si="9"/>
        <v>0</v>
      </c>
      <c r="BW13" s="172">
        <f t="shared" si="10"/>
        <v>0</v>
      </c>
      <c r="BX13" s="172"/>
      <c r="BY13" s="172">
        <f t="shared" si="11"/>
        <v>0</v>
      </c>
      <c r="BZ13" s="172">
        <f t="shared" si="12"/>
        <v>0</v>
      </c>
      <c r="CA13" s="172">
        <f t="shared" si="13"/>
        <v>0</v>
      </c>
      <c r="CB13" s="172">
        <f>SUM($BU13:BV13)</f>
        <v>0</v>
      </c>
      <c r="CC13" s="172">
        <f>SUM($BU13:BW13)</f>
        <v>0</v>
      </c>
      <c r="CD13" s="172">
        <f>SUM($BU13:BX13)</f>
        <v>0</v>
      </c>
      <c r="CE13" s="172">
        <f>SUM($BU13:BY13)</f>
        <v>0</v>
      </c>
      <c r="CF13" s="172">
        <f>SUM($BU13:BZ13)</f>
        <v>0</v>
      </c>
    </row>
    <row r="14" spans="1:84" ht="16.5" customHeight="1">
      <c r="A14" s="117">
        <v>8</v>
      </c>
      <c r="B14" s="118" t="s">
        <v>80</v>
      </c>
      <c r="C14" s="118" t="s">
        <v>81</v>
      </c>
      <c r="D14" s="118" t="s">
        <v>93</v>
      </c>
      <c r="E14" s="184"/>
      <c r="F14" s="118"/>
      <c r="G14" s="185" t="s">
        <v>94</v>
      </c>
      <c r="H14" s="185" t="s">
        <v>83</v>
      </c>
      <c r="I14" s="185" t="s">
        <v>84</v>
      </c>
      <c r="J14" s="135" t="s">
        <v>95</v>
      </c>
      <c r="K14" s="120"/>
      <c r="L14" s="132">
        <f>IF(ISERROR(VLOOKUP(J14,人事资料!D:AS,26,0)),"",VLOOKUP(J14,人事资料!D:AS,26,0))</f>
        <v>42153</v>
      </c>
      <c r="M14" s="204"/>
      <c r="N14" s="204"/>
      <c r="O14" s="186"/>
      <c r="P14" s="186"/>
      <c r="Q14" s="186"/>
      <c r="R14" s="186"/>
      <c r="S14" s="184"/>
      <c r="T14" s="184"/>
      <c r="U14" s="186"/>
      <c r="V14" s="186"/>
      <c r="W14" s="186"/>
      <c r="X14" s="186"/>
      <c r="Y14" s="186"/>
      <c r="Z14" s="186"/>
      <c r="AA14" s="186"/>
      <c r="AB14" s="186"/>
      <c r="AC14" s="186"/>
      <c r="AD14" s="186"/>
      <c r="AE14" s="186"/>
      <c r="AF14" s="186">
        <v>1880</v>
      </c>
      <c r="AG14" s="188">
        <f t="shared" si="14"/>
        <v>1880</v>
      </c>
      <c r="AH14" s="190"/>
      <c r="AI14" s="146">
        <f>IF(I14="试用期",IF(T57&lt;2,2,T14),T14)</f>
        <v>0</v>
      </c>
      <c r="AJ14" s="133"/>
      <c r="AK14" s="155"/>
      <c r="AL14" s="12">
        <f t="shared" si="2"/>
        <v>0</v>
      </c>
      <c r="AM14" s="195"/>
      <c r="AN14" s="195"/>
      <c r="AO14" s="195"/>
      <c r="AP14" s="133"/>
      <c r="AQ14" s="133"/>
      <c r="AR14" s="133"/>
      <c r="AS14" s="133"/>
      <c r="AT14" s="133"/>
      <c r="AU14" s="133"/>
      <c r="AV14" s="133"/>
      <c r="AW14" s="188">
        <f t="shared" si="15"/>
        <v>0</v>
      </c>
      <c r="AX14" s="188">
        <f t="shared" si="3"/>
        <v>0</v>
      </c>
      <c r="AY14" s="188">
        <f t="shared" si="4"/>
        <v>0</v>
      </c>
      <c r="AZ14" s="186"/>
      <c r="BA14" s="198"/>
      <c r="BB14" s="199">
        <f>IF(G14="外教",ROUND(MAX((AY14-AZ14-BA14-4800)*{0.03,0.1,0.2,0.25,0.3,0.35,0.45}-{0,105,555,1005,2755,5505,13505},0),2),ROUND(MAX((AY14-AZ14-BA14-3500)*{0.03,0.1,0.2,0.25,0.3,0.35,0.45}-{0,105,555,1005,2755,5505,13505},0),2))</f>
        <v>0</v>
      </c>
      <c r="BC14" s="199">
        <f t="shared" si="5"/>
        <v>0</v>
      </c>
      <c r="BD14" s="160"/>
      <c r="BE14" s="170"/>
      <c r="BF14" s="170"/>
      <c r="BG14" s="170"/>
      <c r="BH14" s="166">
        <f>IF(ISERROR(VLOOKUP(J14,人事资料!D:AS,27,0)),"",VLOOKUP(J14,人事资料!D:AS,27,0))</f>
        <v>0</v>
      </c>
      <c r="BI14" s="167">
        <f t="shared" ca="1" si="6"/>
        <v>42582</v>
      </c>
      <c r="BJ14" s="168">
        <f t="shared" ca="1" si="7"/>
        <v>14</v>
      </c>
      <c r="BU14" s="172">
        <f t="shared" si="8"/>
        <v>0</v>
      </c>
      <c r="BV14" s="172">
        <f t="shared" si="9"/>
        <v>0</v>
      </c>
      <c r="BW14" s="172">
        <f t="shared" si="10"/>
        <v>0</v>
      </c>
      <c r="BX14" s="172"/>
      <c r="BY14" s="172">
        <f t="shared" si="11"/>
        <v>0</v>
      </c>
      <c r="BZ14" s="172">
        <f t="shared" si="12"/>
        <v>1880</v>
      </c>
      <c r="CA14" s="172">
        <f t="shared" si="13"/>
        <v>0</v>
      </c>
      <c r="CB14" s="172">
        <f>SUM($BU14:BV14)</f>
        <v>0</v>
      </c>
      <c r="CC14" s="172">
        <f>SUM($BU14:BW14)</f>
        <v>0</v>
      </c>
      <c r="CD14" s="172">
        <f>SUM($BU14:BX14)</f>
        <v>0</v>
      </c>
      <c r="CE14" s="172">
        <f>SUM($BU14:BY14)</f>
        <v>0</v>
      </c>
      <c r="CF14" s="172">
        <f>SUM($BU14:BZ14)</f>
        <v>1880</v>
      </c>
    </row>
    <row r="15" spans="1:84" ht="16.5" customHeight="1">
      <c r="A15" s="117">
        <v>9</v>
      </c>
      <c r="B15" s="118" t="s">
        <v>80</v>
      </c>
      <c r="C15" s="118" t="s">
        <v>81</v>
      </c>
      <c r="D15" s="118" t="s">
        <v>93</v>
      </c>
      <c r="E15" s="184"/>
      <c r="F15" s="118"/>
      <c r="G15" s="185" t="s">
        <v>94</v>
      </c>
      <c r="H15" s="185" t="s">
        <v>83</v>
      </c>
      <c r="I15" s="185" t="s">
        <v>84</v>
      </c>
      <c r="J15" s="135" t="s">
        <v>96</v>
      </c>
      <c r="K15" s="120">
        <f t="shared" ref="K15" ca="1" si="16">IF(ISERROR(+BH15+BJ15),"",+BH15+BJ15)</f>
        <v>14</v>
      </c>
      <c r="L15" s="132">
        <f>IF(ISERROR(VLOOKUP(J15,人事资料!D:AS,26,0)),"",VLOOKUP(J15,人事资料!D:AS,26,0))</f>
        <v>42153</v>
      </c>
      <c r="M15" s="205"/>
      <c r="N15" s="204"/>
      <c r="O15" s="186"/>
      <c r="P15" s="186"/>
      <c r="Q15" s="186"/>
      <c r="R15" s="186"/>
      <c r="S15" s="184"/>
      <c r="T15" s="187"/>
      <c r="U15" s="186"/>
      <c r="V15" s="186"/>
      <c r="W15" s="186"/>
      <c r="X15" s="186"/>
      <c r="Y15" s="186"/>
      <c r="Z15" s="186"/>
      <c r="AA15" s="186"/>
      <c r="AB15" s="186"/>
      <c r="AC15" s="186"/>
      <c r="AD15" s="186"/>
      <c r="AE15" s="186">
        <v>2020</v>
      </c>
      <c r="AF15" s="186"/>
      <c r="AG15" s="188">
        <f t="shared" si="14"/>
        <v>2020</v>
      </c>
      <c r="AH15" s="190"/>
      <c r="AI15" s="146">
        <f>IF(I15="试用期",IF(T58&lt;2,2,T15),T15)</f>
        <v>0</v>
      </c>
      <c r="AJ15" s="133"/>
      <c r="AK15" s="155"/>
      <c r="AL15" s="12">
        <f t="shared" si="2"/>
        <v>0</v>
      </c>
      <c r="AM15" s="195"/>
      <c r="AN15" s="195"/>
      <c r="AO15" s="195"/>
      <c r="AP15" s="133"/>
      <c r="AQ15" s="133"/>
      <c r="AR15" s="133"/>
      <c r="AS15" s="133"/>
      <c r="AT15" s="133"/>
      <c r="AU15" s="133"/>
      <c r="AV15" s="133"/>
      <c r="AW15" s="188">
        <f t="shared" si="15"/>
        <v>0</v>
      </c>
      <c r="AX15" s="188">
        <f t="shared" si="3"/>
        <v>0</v>
      </c>
      <c r="AY15" s="188">
        <f t="shared" si="4"/>
        <v>0</v>
      </c>
      <c r="AZ15" s="186"/>
      <c r="BA15" s="198"/>
      <c r="BB15" s="199">
        <f>IF(G15="外教",ROUND(MAX((AY15-AZ15-BA15-4800)*{0.03,0.1,0.2,0.25,0.3,0.35,0.45}-{0,105,555,1005,2755,5505,13505},0),2),ROUND(MAX((AY15-AZ15-BA15-3500)*{0.03,0.1,0.2,0.25,0.3,0.35,0.45}-{0,105,555,1005,2755,5505,13505},0),2))</f>
        <v>0</v>
      </c>
      <c r="BC15" s="199">
        <f t="shared" si="5"/>
        <v>0</v>
      </c>
      <c r="BD15" s="160"/>
      <c r="BE15" s="170"/>
      <c r="BF15" s="170"/>
      <c r="BG15" s="170"/>
      <c r="BH15" s="166">
        <f>IF(ISERROR(VLOOKUP(J15,人事资料!D:AS,27,0)),"",VLOOKUP(J15,人事资料!D:AS,27,0))</f>
        <v>0</v>
      </c>
      <c r="BI15" s="167">
        <f t="shared" ca="1" si="6"/>
        <v>42582</v>
      </c>
      <c r="BJ15" s="168">
        <f t="shared" ca="1" si="7"/>
        <v>14</v>
      </c>
      <c r="BU15" s="172">
        <f t="shared" si="8"/>
        <v>0</v>
      </c>
      <c r="BV15" s="172">
        <f t="shared" si="9"/>
        <v>0</v>
      </c>
      <c r="BW15" s="172">
        <f t="shared" si="10"/>
        <v>0</v>
      </c>
      <c r="BX15" s="172"/>
      <c r="BY15" s="172">
        <f t="shared" si="11"/>
        <v>0</v>
      </c>
      <c r="BZ15" s="172">
        <f t="shared" si="12"/>
        <v>2020</v>
      </c>
      <c r="CA15" s="172">
        <f t="shared" si="13"/>
        <v>0</v>
      </c>
      <c r="CB15" s="172">
        <f>SUM($BU15:BV15)</f>
        <v>0</v>
      </c>
      <c r="CC15" s="172">
        <f>SUM($BU15:BW15)</f>
        <v>0</v>
      </c>
      <c r="CD15" s="172">
        <f>SUM($BU15:BX15)</f>
        <v>0</v>
      </c>
      <c r="CE15" s="172">
        <f>SUM($BU15:BY15)</f>
        <v>0</v>
      </c>
      <c r="CF15" s="172">
        <f>SUM($BU15:BZ15)</f>
        <v>2020</v>
      </c>
    </row>
    <row r="16" spans="1:84" ht="16.5" customHeight="1">
      <c r="A16" s="117"/>
      <c r="B16" s="120"/>
      <c r="C16" s="120"/>
      <c r="D16" s="120"/>
      <c r="E16" s="120"/>
      <c r="F16" s="120"/>
      <c r="G16" s="120"/>
      <c r="H16" s="120"/>
      <c r="I16" s="120"/>
      <c r="J16" s="120"/>
      <c r="K16" s="120"/>
      <c r="L16" s="136"/>
      <c r="M16" s="120"/>
      <c r="N16" s="120"/>
      <c r="O16" s="120"/>
      <c r="P16" s="120"/>
      <c r="Q16" s="120"/>
      <c r="R16" s="120"/>
      <c r="S16" s="173">
        <f t="shared" ref="S16:AF16" si="17">SUM(S7:S15)</f>
        <v>22</v>
      </c>
      <c r="T16" s="142">
        <f t="shared" si="17"/>
        <v>5.8</v>
      </c>
      <c r="U16" s="143">
        <f t="shared" si="17"/>
        <v>28520</v>
      </c>
      <c r="V16" s="143">
        <f t="shared" si="17"/>
        <v>12380</v>
      </c>
      <c r="W16" s="143">
        <f t="shared" si="17"/>
        <v>0</v>
      </c>
      <c r="X16" s="143">
        <f t="shared" si="17"/>
        <v>18460</v>
      </c>
      <c r="Y16" s="143">
        <f t="shared" si="17"/>
        <v>0</v>
      </c>
      <c r="Z16" s="143">
        <f t="shared" si="17"/>
        <v>0</v>
      </c>
      <c r="AA16" s="143">
        <f t="shared" si="17"/>
        <v>39800</v>
      </c>
      <c r="AB16" s="143">
        <f t="shared" si="17"/>
        <v>170110</v>
      </c>
      <c r="AC16" s="143">
        <f t="shared" si="17"/>
        <v>0</v>
      </c>
      <c r="AD16" s="143">
        <f t="shared" si="17"/>
        <v>0</v>
      </c>
      <c r="AE16" s="143">
        <f t="shared" si="17"/>
        <v>2020</v>
      </c>
      <c r="AF16" s="143">
        <f t="shared" si="17"/>
        <v>1880</v>
      </c>
      <c r="AG16" s="143">
        <f>SUM(U16:AF16)</f>
        <v>273170</v>
      </c>
      <c r="AH16" s="12">
        <f>SUM(AH7:AH15)</f>
        <v>0</v>
      </c>
      <c r="AI16" s="142">
        <f>SUM(AI7:AI15)</f>
        <v>5.8</v>
      </c>
      <c r="AJ16" s="12">
        <f>SUM(AJ7:AJ15)</f>
        <v>0</v>
      </c>
      <c r="AK16" s="156">
        <f>SUM(AK7:AK15)</f>
        <v>0</v>
      </c>
      <c r="AL16" s="12">
        <f t="shared" si="2"/>
        <v>0</v>
      </c>
      <c r="AM16" s="154">
        <f>SUM(AM7:AM15)</f>
        <v>0</v>
      </c>
      <c r="AN16" s="154" t="e">
        <f>IF(OR(G16="招生副校长",G16="招生主任"),IF(T16&lt;4,#REF!*6%,IF(T16&lt;7,#REF!*7.5%,IF(T16&lt;10,#REF!*8.5%,#REF!*9%))),IF(T16&lt;4,#REF!*5%,IF(T16&lt;7,#REF!*6.5%,IF(T16&lt;10,#REF!*7.5%,#REF!*8%))))+IF(OR(G16="招生副校长",G16="招生主任"),IF(T16&lt;4,#REF!*7%,IF(T16&lt;7,#REF!*8.5%,IF(T16&lt;10,#REF!*9.5%,#REF!*10%))),IF(T16&lt;4,#REF!*6%,IF(T16&lt;7,#REF!*7.5%,IF(T16&lt;10,#REF!*8.5%,#REF!*9%))))+#REF!*3%+#REF!*4%+#REF!*5%+AB16*4%</f>
        <v>#REF!</v>
      </c>
      <c r="AO16" s="142">
        <f t="shared" ref="AO16:BD16" si="18">SUM(AO7:AO15)</f>
        <v>1627.74</v>
      </c>
      <c r="AP16" s="142">
        <f t="shared" si="18"/>
        <v>0</v>
      </c>
      <c r="AQ16" s="142">
        <f t="shared" si="18"/>
        <v>0</v>
      </c>
      <c r="AR16" s="143">
        <f t="shared" si="18"/>
        <v>0</v>
      </c>
      <c r="AS16" s="143">
        <f t="shared" si="18"/>
        <v>0</v>
      </c>
      <c r="AT16" s="143">
        <f t="shared" si="18"/>
        <v>0</v>
      </c>
      <c r="AU16" s="143">
        <f t="shared" si="18"/>
        <v>0</v>
      </c>
      <c r="AV16" s="143">
        <f t="shared" si="18"/>
        <v>0</v>
      </c>
      <c r="AW16" s="143">
        <f t="shared" si="18"/>
        <v>1627.74</v>
      </c>
      <c r="AX16" s="143">
        <f t="shared" si="18"/>
        <v>0</v>
      </c>
      <c r="AY16" s="143">
        <f t="shared" si="18"/>
        <v>1627.74</v>
      </c>
      <c r="AZ16" s="142">
        <f t="shared" si="18"/>
        <v>2480</v>
      </c>
      <c r="BA16" s="142">
        <f t="shared" si="18"/>
        <v>1301.48</v>
      </c>
      <c r="BB16" s="142">
        <f t="shared" si="18"/>
        <v>0</v>
      </c>
      <c r="BC16" s="143">
        <f t="shared" si="18"/>
        <v>-2153.7399999999998</v>
      </c>
      <c r="BD16" s="161">
        <f t="shared" si="18"/>
        <v>0</v>
      </c>
      <c r="BE16" s="170"/>
      <c r="BF16" s="170"/>
      <c r="BG16" s="170"/>
      <c r="BU16" s="172">
        <f t="shared" si="8"/>
        <v>0</v>
      </c>
      <c r="BV16" s="172">
        <f t="shared" si="9"/>
        <v>0</v>
      </c>
      <c r="BW16" s="172">
        <f t="shared" si="10"/>
        <v>52180</v>
      </c>
      <c r="BX16" s="172"/>
      <c r="BY16" s="172">
        <f t="shared" si="11"/>
        <v>46980</v>
      </c>
      <c r="BZ16" s="172">
        <f t="shared" si="12"/>
        <v>3900</v>
      </c>
      <c r="CA16" s="172">
        <f t="shared" si="13"/>
        <v>0</v>
      </c>
      <c r="CB16" s="172">
        <f>SUM($BU16:BV16)</f>
        <v>0</v>
      </c>
      <c r="CC16" s="172">
        <f>SUM($BU16:BW16)</f>
        <v>52180</v>
      </c>
      <c r="CD16" s="172">
        <f>SUM($BU16:BX16)</f>
        <v>52180</v>
      </c>
      <c r="CE16" s="172">
        <f>SUM($BU16:BY16)</f>
        <v>99160</v>
      </c>
      <c r="CF16" s="172">
        <f>SUM($BU16:BZ16)</f>
        <v>103060</v>
      </c>
    </row>
    <row r="17" spans="1:84" s="145" customFormat="1">
      <c r="G17" s="121" t="s">
        <v>97</v>
      </c>
      <c r="H17" s="121"/>
      <c r="I17" s="121"/>
      <c r="J17" s="121"/>
      <c r="L17" s="137" t="s">
        <v>98</v>
      </c>
      <c r="M17" s="144"/>
      <c r="N17" s="144"/>
      <c r="O17" s="144"/>
      <c r="P17" s="144"/>
      <c r="Q17" s="144"/>
      <c r="R17" s="144"/>
      <c r="S17" s="144" t="s">
        <v>99</v>
      </c>
      <c r="T17" s="144"/>
      <c r="U17" s="144"/>
      <c r="BU17" s="200">
        <f t="shared" si="8"/>
        <v>0</v>
      </c>
      <c r="BV17" s="200">
        <f t="shared" si="9"/>
        <v>0</v>
      </c>
      <c r="BW17" s="200">
        <f t="shared" si="10"/>
        <v>0</v>
      </c>
      <c r="BX17" s="200"/>
      <c r="BY17" s="200">
        <f t="shared" si="11"/>
        <v>0</v>
      </c>
      <c r="BZ17" s="200">
        <f t="shared" si="12"/>
        <v>0</v>
      </c>
      <c r="CA17" s="200">
        <f t="shared" si="13"/>
        <v>0</v>
      </c>
      <c r="CB17" s="200">
        <f>SUM($BU17:BV17)</f>
        <v>0</v>
      </c>
      <c r="CC17" s="200">
        <f>SUM($BU17:BW17)</f>
        <v>0</v>
      </c>
      <c r="CD17" s="200">
        <f>SUM($BU17:BX17)</f>
        <v>0</v>
      </c>
      <c r="CE17" s="200">
        <f>SUM($BU17:BY17)</f>
        <v>0</v>
      </c>
      <c r="CF17" s="200">
        <f>SUM($BU17:BZ17)</f>
        <v>0</v>
      </c>
    </row>
    <row r="18" spans="1:84" s="145" customFormat="1">
      <c r="A18" s="144"/>
      <c r="F18" s="144"/>
      <c r="G18" s="122"/>
      <c r="H18" s="122"/>
      <c r="I18" s="122"/>
      <c r="J18" s="144"/>
      <c r="K18" s="144"/>
      <c r="L18" s="138"/>
      <c r="M18" s="139"/>
      <c r="N18" s="139"/>
      <c r="O18" s="139"/>
      <c r="P18" s="139"/>
      <c r="Q18" s="139"/>
      <c r="R18" s="139"/>
      <c r="AJ18" s="144"/>
      <c r="AK18" s="144"/>
      <c r="AL18" s="144"/>
      <c r="AM18" s="144"/>
      <c r="AN18" s="144"/>
      <c r="AO18" s="144"/>
      <c r="AP18" s="144"/>
      <c r="AQ18" s="144"/>
      <c r="AR18" s="144"/>
      <c r="AS18" s="144"/>
      <c r="AT18" s="144"/>
      <c r="AU18" s="144"/>
      <c r="AV18" s="144"/>
      <c r="AW18" s="144"/>
      <c r="AX18" s="144"/>
      <c r="AY18" s="144"/>
      <c r="BA18" s="201"/>
      <c r="BB18" s="201"/>
      <c r="BD18" s="144"/>
      <c r="BH18" s="171" t="s">
        <v>115</v>
      </c>
      <c r="BI18" s="171" t="s">
        <v>116</v>
      </c>
      <c r="BJ18" s="171"/>
      <c r="BK18" s="171"/>
      <c r="BL18" s="171"/>
      <c r="BM18" s="171" t="s">
        <v>117</v>
      </c>
      <c r="BN18" s="171"/>
      <c r="BO18" s="171" t="s">
        <v>118</v>
      </c>
      <c r="BP18" s="167">
        <v>42521</v>
      </c>
      <c r="BQ18" s="202">
        <v>6</v>
      </c>
      <c r="BT18" s="167">
        <v>42521</v>
      </c>
      <c r="BU18" s="167"/>
      <c r="BV18" s="200"/>
      <c r="BW18" s="200"/>
      <c r="BX18" s="200"/>
      <c r="BY18" s="200"/>
      <c r="BZ18" s="200"/>
      <c r="CA18" s="200"/>
      <c r="CB18" s="200"/>
      <c r="CC18" s="200"/>
      <c r="CD18" s="200"/>
    </row>
    <row r="19" spans="1:84" s="145" customFormat="1">
      <c r="A19" s="144"/>
      <c r="F19" s="144"/>
      <c r="G19" s="122"/>
      <c r="H19" s="122"/>
      <c r="I19" s="122"/>
      <c r="J19" s="144"/>
      <c r="K19" s="144"/>
      <c r="L19" s="138"/>
      <c r="M19" s="139"/>
      <c r="N19" s="139"/>
      <c r="O19" s="139"/>
      <c r="P19" s="139"/>
      <c r="Q19" s="139"/>
      <c r="R19" s="139"/>
      <c r="AJ19" s="144"/>
      <c r="AK19" s="144"/>
      <c r="AL19" s="144"/>
      <c r="AM19" s="144"/>
      <c r="AN19" s="144"/>
      <c r="AO19" s="144"/>
      <c r="AP19" s="144"/>
      <c r="AQ19" s="144"/>
      <c r="AR19" s="144"/>
      <c r="AS19" s="144"/>
      <c r="AT19" s="144"/>
      <c r="AU19" s="144"/>
      <c r="AV19" s="144"/>
      <c r="AW19" s="144"/>
      <c r="AX19" s="144"/>
      <c r="AY19" s="144"/>
      <c r="BA19" s="201"/>
      <c r="BB19" s="201"/>
      <c r="BD19" s="144"/>
      <c r="BH19" s="171" t="s">
        <v>119</v>
      </c>
      <c r="BI19" s="171" t="s">
        <v>120</v>
      </c>
      <c r="BJ19" s="171"/>
      <c r="BK19" s="171"/>
      <c r="BL19" s="171"/>
      <c r="BM19" s="171" t="s">
        <v>121</v>
      </c>
      <c r="BN19" s="171"/>
      <c r="BO19" s="171"/>
      <c r="BP19" s="167">
        <v>42551</v>
      </c>
      <c r="BQ19" s="202">
        <v>7</v>
      </c>
      <c r="BT19" s="167">
        <v>42551</v>
      </c>
      <c r="BU19" s="167"/>
      <c r="BV19" s="200"/>
      <c r="BW19" s="200"/>
      <c r="BX19" s="200"/>
      <c r="BY19" s="200"/>
      <c r="BZ19" s="200"/>
      <c r="CA19" s="200"/>
      <c r="CB19" s="200"/>
      <c r="CC19" s="200"/>
      <c r="CD19" s="200"/>
    </row>
    <row r="20" spans="1:84" s="145" customFormat="1">
      <c r="A20" s="144"/>
      <c r="C20" s="145" t="s">
        <v>1594</v>
      </c>
      <c r="F20" s="144"/>
      <c r="G20" s="122"/>
      <c r="H20" s="122"/>
      <c r="I20" s="122"/>
      <c r="J20" s="144"/>
      <c r="K20" s="144"/>
      <c r="L20" s="138"/>
      <c r="M20" s="139"/>
      <c r="N20" s="139"/>
      <c r="O20" s="139"/>
      <c r="P20" s="139"/>
      <c r="Q20" s="139"/>
      <c r="R20" s="139"/>
      <c r="AJ20" s="144"/>
      <c r="AK20" s="144"/>
      <c r="AL20" s="144"/>
      <c r="AM20" s="144"/>
      <c r="AN20" s="144"/>
      <c r="AO20" s="144"/>
      <c r="AP20" s="144"/>
      <c r="AQ20" s="144"/>
      <c r="AR20" s="144"/>
      <c r="AS20" s="144"/>
      <c r="AT20" s="144"/>
      <c r="AU20" s="144"/>
      <c r="AV20" s="144"/>
      <c r="AW20" s="144"/>
      <c r="AX20" s="144"/>
      <c r="AY20" s="144"/>
      <c r="BA20" s="201"/>
      <c r="BB20" s="201"/>
      <c r="BD20" s="144"/>
      <c r="BH20" s="171" t="s">
        <v>80</v>
      </c>
      <c r="BI20" s="171" t="s">
        <v>122</v>
      </c>
      <c r="BJ20" s="171"/>
      <c r="BK20" s="171"/>
      <c r="BL20" s="171"/>
      <c r="BM20" s="171" t="s">
        <v>123</v>
      </c>
      <c r="BN20" s="171"/>
      <c r="BO20" s="171"/>
      <c r="BP20" s="167">
        <v>42582</v>
      </c>
      <c r="BQ20" s="202">
        <v>8</v>
      </c>
      <c r="BT20" s="167">
        <v>42582</v>
      </c>
      <c r="BU20" s="167"/>
      <c r="BV20" s="200"/>
      <c r="BW20" s="200"/>
      <c r="BX20" s="200"/>
      <c r="BY20" s="200"/>
      <c r="BZ20" s="200"/>
      <c r="CA20" s="200"/>
      <c r="CB20" s="200"/>
      <c r="CC20" s="200"/>
      <c r="CD20" s="200"/>
    </row>
    <row r="21" spans="1:84" s="145" customFormat="1">
      <c r="A21" s="144"/>
      <c r="F21" s="144"/>
      <c r="G21" s="122"/>
      <c r="H21" s="122"/>
      <c r="I21" s="122"/>
      <c r="J21" s="144"/>
      <c r="K21" s="144"/>
      <c r="L21" s="138"/>
      <c r="M21" s="139"/>
      <c r="N21" s="139"/>
      <c r="O21" s="139"/>
      <c r="P21" s="139"/>
      <c r="Q21" s="139"/>
      <c r="R21" s="139"/>
      <c r="AJ21" s="144"/>
      <c r="AK21" s="144"/>
      <c r="AL21" s="144"/>
      <c r="AM21" s="144"/>
      <c r="AN21" s="144"/>
      <c r="AO21" s="144"/>
      <c r="AP21" s="144"/>
      <c r="AQ21" s="144"/>
      <c r="AR21" s="144"/>
      <c r="AS21" s="144"/>
      <c r="AT21" s="144"/>
      <c r="AU21" s="144"/>
      <c r="AV21" s="144"/>
      <c r="AW21" s="144"/>
      <c r="AX21" s="144"/>
      <c r="AY21" s="144"/>
      <c r="BA21" s="201"/>
      <c r="BB21" s="201"/>
      <c r="BD21" s="144"/>
      <c r="BH21" s="171" t="s">
        <v>124</v>
      </c>
      <c r="BI21" s="171" t="s">
        <v>125</v>
      </c>
      <c r="BJ21" s="171"/>
      <c r="BK21" s="171"/>
      <c r="BL21" s="171"/>
      <c r="BM21" s="171" t="s">
        <v>82</v>
      </c>
      <c r="BN21" s="171"/>
      <c r="BO21" s="171"/>
      <c r="BP21" s="167">
        <v>42613</v>
      </c>
      <c r="BQ21" s="202">
        <v>9</v>
      </c>
      <c r="BT21" s="167">
        <v>42613</v>
      </c>
      <c r="BU21" s="167"/>
      <c r="BV21" s="200"/>
      <c r="BW21" s="200"/>
      <c r="BX21" s="200"/>
      <c r="BY21" s="200"/>
      <c r="BZ21" s="200"/>
      <c r="CA21" s="200"/>
      <c r="CB21" s="200"/>
      <c r="CC21" s="200"/>
      <c r="CD21" s="200"/>
    </row>
    <row r="22" spans="1:84" s="145" customFormat="1">
      <c r="A22" s="144"/>
      <c r="F22" s="144"/>
      <c r="G22" s="122"/>
      <c r="H22" s="122"/>
      <c r="I22" s="122"/>
      <c r="J22" s="144"/>
      <c r="K22" s="144"/>
      <c r="L22" s="138"/>
      <c r="M22" s="139"/>
      <c r="N22" s="139"/>
      <c r="O22" s="139"/>
      <c r="P22" s="139"/>
      <c r="Q22" s="139"/>
      <c r="R22" s="139"/>
      <c r="AJ22" s="144"/>
      <c r="AK22" s="144"/>
      <c r="AL22" s="144"/>
      <c r="AM22" s="144"/>
      <c r="AN22" s="144"/>
      <c r="AO22" s="144"/>
      <c r="AP22" s="144"/>
      <c r="AQ22" s="144"/>
      <c r="AR22" s="144"/>
      <c r="AS22" s="144"/>
      <c r="AT22" s="144"/>
      <c r="AU22" s="144"/>
      <c r="AV22" s="144"/>
      <c r="AW22" s="144"/>
      <c r="AX22" s="144"/>
      <c r="AY22" s="144"/>
      <c r="BA22" s="201"/>
      <c r="BB22" s="201"/>
      <c r="BD22" s="144"/>
      <c r="BH22" s="171" t="s">
        <v>126</v>
      </c>
      <c r="BI22" s="171" t="s">
        <v>127</v>
      </c>
      <c r="BJ22" s="171"/>
      <c r="BK22" s="171"/>
      <c r="BL22" s="171"/>
      <c r="BM22" s="171" t="s">
        <v>86</v>
      </c>
      <c r="BN22" s="171"/>
      <c r="BO22" s="171"/>
      <c r="BP22" s="167">
        <v>42643</v>
      </c>
      <c r="BQ22" s="202">
        <v>10</v>
      </c>
      <c r="BT22" s="167">
        <v>42643</v>
      </c>
      <c r="BU22" s="167"/>
      <c r="BV22" s="200"/>
      <c r="BW22" s="200"/>
      <c r="BX22" s="200"/>
      <c r="BY22" s="200"/>
      <c r="BZ22" s="200"/>
      <c r="CA22" s="200"/>
      <c r="CB22" s="200"/>
      <c r="CC22" s="200"/>
      <c r="CD22" s="200"/>
    </row>
    <row r="23" spans="1:84" s="145" customFormat="1">
      <c r="A23" s="144"/>
      <c r="F23" s="144"/>
      <c r="G23" s="122"/>
      <c r="H23" s="122"/>
      <c r="I23" s="122"/>
      <c r="J23" s="144"/>
      <c r="K23" s="144"/>
      <c r="L23" s="138"/>
      <c r="M23" s="139"/>
      <c r="N23" s="139"/>
      <c r="O23" s="139"/>
      <c r="P23" s="139"/>
      <c r="Q23" s="139"/>
      <c r="R23" s="139"/>
      <c r="AJ23" s="144"/>
      <c r="AK23" s="144"/>
      <c r="AL23" s="144"/>
      <c r="AM23" s="144"/>
      <c r="AN23" s="144"/>
      <c r="AO23" s="144"/>
      <c r="AP23" s="144"/>
      <c r="AQ23" s="144"/>
      <c r="AR23" s="144"/>
      <c r="AS23" s="144"/>
      <c r="AT23" s="144"/>
      <c r="AU23" s="144"/>
      <c r="AV23" s="144"/>
      <c r="AW23" s="144"/>
      <c r="AX23" s="144"/>
      <c r="AY23" s="144"/>
      <c r="BA23" s="201"/>
      <c r="BB23" s="201"/>
      <c r="BD23" s="144"/>
      <c r="BH23" s="171" t="s">
        <v>128</v>
      </c>
      <c r="BI23" s="171" t="s">
        <v>129</v>
      </c>
      <c r="BJ23" s="171"/>
      <c r="BK23" s="171"/>
      <c r="BL23" s="171"/>
      <c r="BM23" s="171" t="s">
        <v>89</v>
      </c>
      <c r="BN23" s="171"/>
      <c r="BO23" s="171"/>
      <c r="BP23" s="167">
        <v>42674</v>
      </c>
      <c r="BQ23" s="202">
        <v>11</v>
      </c>
      <c r="BT23" s="167">
        <v>42674</v>
      </c>
      <c r="BU23" s="167"/>
    </row>
    <row r="24" spans="1:84" s="145" customFormat="1">
      <c r="A24" s="144"/>
      <c r="F24" s="144"/>
      <c r="G24" s="122"/>
      <c r="H24" s="122"/>
      <c r="I24" s="122"/>
      <c r="J24" s="144"/>
      <c r="K24" s="144"/>
      <c r="L24" s="138"/>
      <c r="M24" s="139"/>
      <c r="N24" s="139"/>
      <c r="O24" s="139"/>
      <c r="P24" s="139"/>
      <c r="Q24" s="139"/>
      <c r="R24" s="139"/>
      <c r="AJ24" s="144"/>
      <c r="AK24" s="144"/>
      <c r="AL24" s="144"/>
      <c r="AM24" s="144"/>
      <c r="AN24" s="144"/>
      <c r="AO24" s="144"/>
      <c r="AP24" s="144"/>
      <c r="AQ24" s="144"/>
      <c r="AR24" s="144"/>
      <c r="AS24" s="144"/>
      <c r="AT24" s="144"/>
      <c r="AU24" s="144"/>
      <c r="AV24" s="144"/>
      <c r="AW24" s="144"/>
      <c r="AX24" s="144"/>
      <c r="AY24" s="144"/>
      <c r="BA24" s="201"/>
      <c r="BB24" s="201"/>
      <c r="BD24" s="144"/>
      <c r="BH24" s="171" t="s">
        <v>130</v>
      </c>
      <c r="BI24" s="171" t="s">
        <v>131</v>
      </c>
      <c r="BJ24" s="171"/>
      <c r="BK24" s="171"/>
      <c r="BL24" s="171"/>
      <c r="BM24" s="171" t="s">
        <v>108</v>
      </c>
      <c r="BN24" s="171"/>
      <c r="BO24" s="171"/>
      <c r="BP24" s="167">
        <v>42704</v>
      </c>
      <c r="BQ24" s="202">
        <v>12</v>
      </c>
      <c r="BT24" s="167">
        <v>42704</v>
      </c>
      <c r="BU24" s="167"/>
    </row>
    <row r="25" spans="1:84" s="145" customFormat="1">
      <c r="A25" s="144"/>
      <c r="F25" s="144"/>
      <c r="G25" s="122"/>
      <c r="H25" s="122"/>
      <c r="I25" s="122"/>
      <c r="J25" s="144"/>
      <c r="K25" s="144"/>
      <c r="L25" s="138"/>
      <c r="M25" s="139"/>
      <c r="N25" s="139"/>
      <c r="O25" s="139"/>
      <c r="P25" s="139"/>
      <c r="Q25" s="139"/>
      <c r="R25" s="139"/>
      <c r="AJ25" s="144"/>
      <c r="AK25" s="144"/>
      <c r="AL25" s="144"/>
      <c r="AM25" s="144"/>
      <c r="AN25" s="144"/>
      <c r="AO25" s="144"/>
      <c r="AP25" s="144"/>
      <c r="AQ25" s="144"/>
      <c r="AR25" s="144"/>
      <c r="AS25" s="144"/>
      <c r="AT25" s="144"/>
      <c r="AU25" s="144"/>
      <c r="AV25" s="144"/>
      <c r="AW25" s="144"/>
      <c r="AX25" s="144"/>
      <c r="AY25" s="144"/>
      <c r="BA25" s="201"/>
      <c r="BB25" s="201"/>
      <c r="BD25" s="144"/>
      <c r="BH25" s="171" t="s">
        <v>132</v>
      </c>
      <c r="BI25" s="171" t="s">
        <v>133</v>
      </c>
      <c r="BJ25" s="171"/>
      <c r="BK25" s="171"/>
      <c r="BL25" s="171"/>
      <c r="BM25" s="171" t="s">
        <v>134</v>
      </c>
      <c r="BN25" s="171"/>
      <c r="BO25" s="171"/>
      <c r="BP25" s="167">
        <v>42735</v>
      </c>
      <c r="BQ25" s="202">
        <v>13</v>
      </c>
      <c r="BS25" s="145" t="s">
        <v>101</v>
      </c>
      <c r="BT25" s="167">
        <v>42735</v>
      </c>
      <c r="BU25" s="167"/>
    </row>
    <row r="26" spans="1:84" s="145" customFormat="1">
      <c r="A26" s="144"/>
      <c r="F26" s="144"/>
      <c r="G26" s="122"/>
      <c r="H26" s="122"/>
      <c r="I26" s="122"/>
      <c r="J26" s="144"/>
      <c r="K26" s="144"/>
      <c r="L26" s="138"/>
      <c r="M26" s="139"/>
      <c r="N26" s="139"/>
      <c r="O26" s="139"/>
      <c r="P26" s="139"/>
      <c r="Q26" s="139"/>
      <c r="R26" s="139"/>
      <c r="AJ26" s="144"/>
      <c r="AK26" s="144"/>
      <c r="AL26" s="144"/>
      <c r="AM26" s="144"/>
      <c r="AN26" s="144"/>
      <c r="AO26" s="144"/>
      <c r="AP26" s="144"/>
      <c r="AQ26" s="144"/>
      <c r="AR26" s="144"/>
      <c r="AS26" s="144"/>
      <c r="AT26" s="144"/>
      <c r="AU26" s="144"/>
      <c r="AV26" s="144"/>
      <c r="AW26" s="144"/>
      <c r="AX26" s="144"/>
      <c r="AY26" s="144"/>
      <c r="BA26" s="201"/>
      <c r="BB26" s="201"/>
      <c r="BD26" s="144"/>
      <c r="BH26" s="171"/>
      <c r="BI26" s="171" t="s">
        <v>135</v>
      </c>
      <c r="BJ26" s="171"/>
      <c r="BK26" s="171"/>
      <c r="BL26" s="171"/>
      <c r="BM26" s="171" t="s">
        <v>136</v>
      </c>
      <c r="BN26" s="171"/>
      <c r="BO26" s="171"/>
      <c r="BQ26" s="202">
        <v>14</v>
      </c>
      <c r="BS26" s="145" t="s">
        <v>104</v>
      </c>
    </row>
    <row r="27" spans="1:84" s="145" customFormat="1">
      <c r="A27" s="144"/>
      <c r="F27" s="144"/>
      <c r="G27" s="122"/>
      <c r="H27" s="122"/>
      <c r="I27" s="122"/>
      <c r="J27" s="144"/>
      <c r="K27" s="144"/>
      <c r="L27" s="138"/>
      <c r="M27" s="139"/>
      <c r="N27" s="139"/>
      <c r="O27" s="139"/>
      <c r="P27" s="139"/>
      <c r="Q27" s="139"/>
      <c r="R27" s="139"/>
      <c r="AJ27" s="144"/>
      <c r="AK27" s="144"/>
      <c r="AL27" s="144"/>
      <c r="AM27" s="144"/>
      <c r="AN27" s="144"/>
      <c r="AO27" s="144"/>
      <c r="AP27" s="144"/>
      <c r="AQ27" s="144"/>
      <c r="AR27" s="144"/>
      <c r="AS27" s="144"/>
      <c r="AT27" s="144"/>
      <c r="AU27" s="144"/>
      <c r="AV27" s="144"/>
      <c r="AW27" s="144"/>
      <c r="AX27" s="144"/>
      <c r="AY27" s="144"/>
      <c r="BA27" s="201"/>
      <c r="BB27" s="201"/>
      <c r="BD27" s="144"/>
      <c r="BH27" s="203">
        <v>28</v>
      </c>
      <c r="BI27" s="171" t="s">
        <v>137</v>
      </c>
      <c r="BJ27" s="171"/>
      <c r="BK27" s="171"/>
      <c r="BL27" s="171"/>
      <c r="BM27" s="171" t="s">
        <v>138</v>
      </c>
      <c r="BN27" s="171"/>
      <c r="BO27" s="171"/>
      <c r="BQ27" s="202">
        <v>15</v>
      </c>
      <c r="BS27" s="145" t="s">
        <v>109</v>
      </c>
    </row>
    <row r="28" spans="1:84" s="145" customFormat="1">
      <c r="A28" s="144"/>
      <c r="F28" s="144"/>
      <c r="G28" s="122"/>
      <c r="H28" s="122"/>
      <c r="I28" s="122"/>
      <c r="J28" s="144"/>
      <c r="K28" s="144"/>
      <c r="L28" s="138"/>
      <c r="M28" s="139"/>
      <c r="N28" s="139"/>
      <c r="O28" s="139"/>
      <c r="P28" s="139"/>
      <c r="Q28" s="139"/>
      <c r="R28" s="139"/>
      <c r="AJ28" s="144"/>
      <c r="AK28" s="144"/>
      <c r="AL28" s="144"/>
      <c r="AM28" s="144"/>
      <c r="AN28" s="144"/>
      <c r="AO28" s="144"/>
      <c r="AP28" s="144"/>
      <c r="AQ28" s="144"/>
      <c r="AR28" s="144"/>
      <c r="AS28" s="144"/>
      <c r="AT28" s="144"/>
      <c r="AU28" s="144"/>
      <c r="AV28" s="144"/>
      <c r="AW28" s="144"/>
      <c r="AX28" s="144"/>
      <c r="AY28" s="144"/>
      <c r="BA28" s="201"/>
      <c r="BB28" s="201"/>
      <c r="BD28" s="144"/>
      <c r="BH28" s="203">
        <v>29</v>
      </c>
      <c r="BI28" s="171" t="s">
        <v>139</v>
      </c>
      <c r="BJ28" s="171"/>
      <c r="BK28" s="171"/>
      <c r="BL28" s="171"/>
      <c r="BM28" s="171" t="s">
        <v>140</v>
      </c>
      <c r="BN28" s="171"/>
      <c r="BO28" s="171"/>
      <c r="BQ28" s="202">
        <v>16</v>
      </c>
      <c r="BS28" s="145" t="s">
        <v>112</v>
      </c>
    </row>
    <row r="29" spans="1:84" s="145" customFormat="1">
      <c r="A29" s="144"/>
      <c r="F29" s="144"/>
      <c r="G29" s="122"/>
      <c r="H29" s="122"/>
      <c r="I29" s="122"/>
      <c r="J29" s="144"/>
      <c r="K29" s="144"/>
      <c r="L29" s="138"/>
      <c r="M29" s="139"/>
      <c r="N29" s="139"/>
      <c r="O29" s="139"/>
      <c r="P29" s="139"/>
      <c r="Q29" s="139"/>
      <c r="R29" s="139"/>
      <c r="AJ29" s="144"/>
      <c r="AK29" s="144"/>
      <c r="AL29" s="144"/>
      <c r="AM29" s="144"/>
      <c r="AN29" s="144"/>
      <c r="AO29" s="144"/>
      <c r="AP29" s="144"/>
      <c r="AQ29" s="144"/>
      <c r="AR29" s="144"/>
      <c r="AS29" s="144"/>
      <c r="AT29" s="144"/>
      <c r="AU29" s="144"/>
      <c r="AV29" s="144"/>
      <c r="AW29" s="144"/>
      <c r="AX29" s="144"/>
      <c r="AY29" s="144"/>
      <c r="BA29" s="201"/>
      <c r="BB29" s="201"/>
      <c r="BD29" s="144"/>
      <c r="BH29" s="203">
        <v>30</v>
      </c>
      <c r="BI29" s="171" t="s">
        <v>141</v>
      </c>
      <c r="BJ29" s="171"/>
      <c r="BK29" s="171"/>
      <c r="BL29" s="171"/>
      <c r="BM29" s="171" t="s">
        <v>142</v>
      </c>
      <c r="BN29" s="171"/>
      <c r="BO29" s="171"/>
      <c r="BQ29" s="202">
        <v>17</v>
      </c>
      <c r="BS29" s="145" t="s">
        <v>115</v>
      </c>
    </row>
    <row r="30" spans="1:84" s="145" customFormat="1">
      <c r="A30" s="144"/>
      <c r="F30" s="144"/>
      <c r="G30" s="122"/>
      <c r="H30" s="122"/>
      <c r="I30" s="122"/>
      <c r="J30" s="144"/>
      <c r="K30" s="144"/>
      <c r="L30" s="138"/>
      <c r="M30" s="139"/>
      <c r="N30" s="139"/>
      <c r="O30" s="139"/>
      <c r="P30" s="139"/>
      <c r="Q30" s="139"/>
      <c r="R30" s="139"/>
      <c r="AJ30" s="144"/>
      <c r="AK30" s="144"/>
      <c r="AL30" s="144"/>
      <c r="AM30" s="144"/>
      <c r="AN30" s="144"/>
      <c r="AO30" s="144"/>
      <c r="AP30" s="144"/>
      <c r="AQ30" s="144"/>
      <c r="AR30" s="144"/>
      <c r="AS30" s="144"/>
      <c r="AT30" s="144"/>
      <c r="AU30" s="144"/>
      <c r="AV30" s="144"/>
      <c r="AW30" s="144"/>
      <c r="AX30" s="144"/>
      <c r="AY30" s="144"/>
      <c r="BA30" s="201"/>
      <c r="BB30" s="201"/>
      <c r="BD30" s="144"/>
      <c r="BH30" s="203">
        <v>31</v>
      </c>
      <c r="BI30" s="171" t="s">
        <v>143</v>
      </c>
      <c r="BJ30" s="171"/>
      <c r="BK30" s="171"/>
      <c r="BL30" s="171"/>
      <c r="BM30" s="171" t="s">
        <v>144</v>
      </c>
      <c r="BN30" s="171"/>
      <c r="BO30" s="171"/>
      <c r="BQ30" s="202">
        <v>18</v>
      </c>
      <c r="BS30" s="145" t="s">
        <v>119</v>
      </c>
    </row>
    <row r="31" spans="1:84" s="145" customFormat="1">
      <c r="A31" s="144"/>
      <c r="F31" s="144"/>
      <c r="G31" s="122"/>
      <c r="H31" s="122"/>
      <c r="I31" s="122"/>
      <c r="J31" s="144"/>
      <c r="K31" s="144"/>
      <c r="L31" s="138"/>
      <c r="M31" s="139"/>
      <c r="N31" s="139"/>
      <c r="O31" s="139"/>
      <c r="P31" s="139"/>
      <c r="Q31" s="139"/>
      <c r="R31" s="139"/>
      <c r="AJ31" s="144"/>
      <c r="AK31" s="144"/>
      <c r="AL31" s="144"/>
      <c r="AM31" s="144"/>
      <c r="AN31" s="144"/>
      <c r="AO31" s="144"/>
      <c r="AP31" s="144"/>
      <c r="AQ31" s="144"/>
      <c r="AR31" s="144"/>
      <c r="AS31" s="144"/>
      <c r="AT31" s="144"/>
      <c r="AU31" s="144"/>
      <c r="AV31" s="144"/>
      <c r="AW31" s="144"/>
      <c r="AX31" s="144"/>
      <c r="AY31" s="144"/>
      <c r="BA31" s="201"/>
      <c r="BB31" s="201"/>
      <c r="BD31" s="144"/>
      <c r="BH31" s="203"/>
      <c r="BI31" s="171" t="s">
        <v>145</v>
      </c>
      <c r="BJ31" s="171"/>
      <c r="BK31" s="171"/>
      <c r="BL31" s="171"/>
      <c r="BM31" s="171" t="s">
        <v>146</v>
      </c>
      <c r="BN31" s="171"/>
      <c r="BO31" s="171"/>
      <c r="BQ31" s="202">
        <v>19</v>
      </c>
      <c r="BS31" s="145" t="s">
        <v>80</v>
      </c>
    </row>
    <row r="32" spans="1:84" s="145" customFormat="1">
      <c r="A32" s="144"/>
      <c r="F32" s="144"/>
      <c r="G32" s="122"/>
      <c r="H32" s="122"/>
      <c r="I32" s="122"/>
      <c r="J32" s="144"/>
      <c r="K32" s="144"/>
      <c r="L32" s="138"/>
      <c r="M32" s="139"/>
      <c r="N32" s="139"/>
      <c r="O32" s="139"/>
      <c r="P32" s="139"/>
      <c r="Q32" s="139"/>
      <c r="R32" s="139"/>
      <c r="AJ32" s="144"/>
      <c r="AK32" s="144"/>
      <c r="AL32" s="144"/>
      <c r="AM32" s="144"/>
      <c r="AN32" s="144"/>
      <c r="AO32" s="144"/>
      <c r="AP32" s="144"/>
      <c r="AQ32" s="144"/>
      <c r="AR32" s="144"/>
      <c r="AS32" s="144"/>
      <c r="AT32" s="144"/>
      <c r="AU32" s="144"/>
      <c r="AV32" s="144"/>
      <c r="AW32" s="144"/>
      <c r="AX32" s="144"/>
      <c r="AY32" s="144"/>
      <c r="BA32" s="201"/>
      <c r="BB32" s="201"/>
      <c r="BD32" s="144"/>
      <c r="BI32" s="171" t="s">
        <v>147</v>
      </c>
      <c r="BQ32" s="202">
        <v>20</v>
      </c>
      <c r="BS32" s="145" t="s">
        <v>124</v>
      </c>
    </row>
    <row r="33" spans="1:71" s="145" customFormat="1">
      <c r="A33" s="144"/>
      <c r="F33" s="144"/>
      <c r="G33" s="122"/>
      <c r="H33" s="122"/>
      <c r="I33" s="122"/>
      <c r="J33" s="144"/>
      <c r="K33" s="144"/>
      <c r="L33" s="138"/>
      <c r="M33" s="139"/>
      <c r="N33" s="139"/>
      <c r="O33" s="139"/>
      <c r="P33" s="139"/>
      <c r="Q33" s="139"/>
      <c r="R33" s="139"/>
      <c r="AJ33" s="144"/>
      <c r="AK33" s="144"/>
      <c r="AL33" s="144"/>
      <c r="AM33" s="144"/>
      <c r="AN33" s="144"/>
      <c r="AO33" s="144"/>
      <c r="AP33" s="144"/>
      <c r="AQ33" s="144"/>
      <c r="AR33" s="144"/>
      <c r="AS33" s="144"/>
      <c r="AT33" s="144"/>
      <c r="AU33" s="144"/>
      <c r="AV33" s="144"/>
      <c r="AW33" s="144"/>
      <c r="AX33" s="144"/>
      <c r="AY33" s="144"/>
      <c r="BA33" s="201"/>
      <c r="BB33" s="201"/>
      <c r="BD33" s="144"/>
      <c r="BI33" s="171" t="s">
        <v>148</v>
      </c>
      <c r="BQ33" s="202">
        <v>21</v>
      </c>
      <c r="BS33" s="145" t="s">
        <v>126</v>
      </c>
    </row>
    <row r="34" spans="1:71" s="145" customFormat="1">
      <c r="A34" s="144"/>
      <c r="F34" s="144"/>
      <c r="G34" s="122"/>
      <c r="H34" s="122"/>
      <c r="I34" s="122"/>
      <c r="J34" s="144"/>
      <c r="K34" s="144"/>
      <c r="L34" s="138"/>
      <c r="M34" s="139"/>
      <c r="N34" s="139"/>
      <c r="O34" s="139"/>
      <c r="P34" s="139"/>
      <c r="Q34" s="139"/>
      <c r="R34" s="139"/>
      <c r="AJ34" s="144"/>
      <c r="AK34" s="144"/>
      <c r="AL34" s="144"/>
      <c r="AM34" s="144"/>
      <c r="AN34" s="144"/>
      <c r="AO34" s="144"/>
      <c r="AP34" s="144"/>
      <c r="AQ34" s="144"/>
      <c r="AR34" s="144"/>
      <c r="AS34" s="144"/>
      <c r="AT34" s="144"/>
      <c r="AU34" s="144"/>
      <c r="AV34" s="144"/>
      <c r="AW34" s="144"/>
      <c r="AX34" s="144"/>
      <c r="AY34" s="144"/>
      <c r="BA34" s="201"/>
      <c r="BB34" s="201"/>
      <c r="BD34" s="144"/>
      <c r="BI34" s="171" t="s">
        <v>149</v>
      </c>
      <c r="BQ34" s="202">
        <v>22</v>
      </c>
      <c r="BS34" s="145" t="s">
        <v>128</v>
      </c>
    </row>
    <row r="35" spans="1:71" s="145" customFormat="1">
      <c r="A35" s="144"/>
      <c r="F35" s="144"/>
      <c r="G35" s="122"/>
      <c r="H35" s="122"/>
      <c r="I35" s="122"/>
      <c r="J35" s="144"/>
      <c r="K35" s="144"/>
      <c r="L35" s="138"/>
      <c r="M35" s="139"/>
      <c r="N35" s="139"/>
      <c r="O35" s="139"/>
      <c r="P35" s="139"/>
      <c r="Q35" s="139"/>
      <c r="R35" s="139"/>
      <c r="AJ35" s="144"/>
      <c r="AK35" s="144"/>
      <c r="AL35" s="144"/>
      <c r="AM35" s="144"/>
      <c r="AN35" s="144"/>
      <c r="AO35" s="144"/>
      <c r="AP35" s="144"/>
      <c r="AQ35" s="144"/>
      <c r="AR35" s="144"/>
      <c r="AS35" s="144"/>
      <c r="AT35" s="144"/>
      <c r="AU35" s="144"/>
      <c r="AV35" s="144"/>
      <c r="AW35" s="144"/>
      <c r="AX35" s="144"/>
      <c r="AY35" s="144"/>
      <c r="BA35" s="201"/>
      <c r="BB35" s="201"/>
      <c r="BD35" s="144"/>
      <c r="BI35" s="171" t="s">
        <v>150</v>
      </c>
      <c r="BQ35" s="202">
        <v>23</v>
      </c>
      <c r="BS35" s="145" t="s">
        <v>130</v>
      </c>
    </row>
    <row r="36" spans="1:71" s="145" customFormat="1">
      <c r="A36" s="144"/>
      <c r="F36" s="144"/>
      <c r="G36" s="122"/>
      <c r="H36" s="122"/>
      <c r="I36" s="122"/>
      <c r="J36" s="144"/>
      <c r="K36" s="144"/>
      <c r="L36" s="138"/>
      <c r="M36" s="139"/>
      <c r="N36" s="139"/>
      <c r="O36" s="139"/>
      <c r="P36" s="139"/>
      <c r="Q36" s="139"/>
      <c r="R36" s="139"/>
      <c r="AJ36" s="144"/>
      <c r="AK36" s="144"/>
      <c r="AL36" s="144"/>
      <c r="AM36" s="144"/>
      <c r="AN36" s="144"/>
      <c r="AO36" s="144"/>
      <c r="AP36" s="144"/>
      <c r="AQ36" s="144"/>
      <c r="AR36" s="144"/>
      <c r="AS36" s="144"/>
      <c r="AT36" s="144"/>
      <c r="AU36" s="144"/>
      <c r="AV36" s="144"/>
      <c r="AW36" s="144"/>
      <c r="AX36" s="144"/>
      <c r="AY36" s="144"/>
      <c r="BA36" s="201"/>
      <c r="BB36" s="201"/>
      <c r="BD36" s="144"/>
      <c r="BI36" s="171" t="s">
        <v>151</v>
      </c>
      <c r="BQ36" s="202">
        <v>24</v>
      </c>
      <c r="BS36" s="145" t="s">
        <v>132</v>
      </c>
    </row>
    <row r="37" spans="1:71" s="145" customFormat="1">
      <c r="A37" s="144"/>
      <c r="F37" s="144"/>
      <c r="G37" s="122"/>
      <c r="H37" s="122"/>
      <c r="I37" s="122"/>
      <c r="J37" s="144"/>
      <c r="K37" s="144"/>
      <c r="L37" s="138"/>
      <c r="M37" s="139"/>
      <c r="N37" s="139"/>
      <c r="O37" s="139"/>
      <c r="P37" s="139"/>
      <c r="Q37" s="139"/>
      <c r="R37" s="139"/>
      <c r="AJ37" s="144"/>
      <c r="AK37" s="144"/>
      <c r="AL37" s="144"/>
      <c r="AM37" s="144"/>
      <c r="AN37" s="144"/>
      <c r="AO37" s="144"/>
      <c r="AP37" s="144"/>
      <c r="AQ37" s="144"/>
      <c r="AR37" s="144"/>
      <c r="AS37" s="144"/>
      <c r="AT37" s="144"/>
      <c r="AU37" s="144"/>
      <c r="AV37" s="144"/>
      <c r="AW37" s="144"/>
      <c r="AX37" s="144"/>
      <c r="AY37" s="144"/>
      <c r="BA37" s="201"/>
      <c r="BB37" s="201"/>
      <c r="BD37" s="144"/>
      <c r="BI37" s="171" t="s">
        <v>152</v>
      </c>
      <c r="BQ37" s="202">
        <v>25</v>
      </c>
    </row>
    <row r="38" spans="1:71" s="145" customFormat="1">
      <c r="A38" s="144"/>
      <c r="F38" s="144"/>
      <c r="G38" s="122"/>
      <c r="H38" s="122"/>
      <c r="I38" s="122"/>
      <c r="J38" s="144"/>
      <c r="K38" s="144"/>
      <c r="L38" s="138"/>
      <c r="M38" s="139"/>
      <c r="N38" s="139"/>
      <c r="O38" s="139"/>
      <c r="P38" s="139"/>
      <c r="Q38" s="139"/>
      <c r="R38" s="139"/>
      <c r="AJ38" s="144"/>
      <c r="AK38" s="144"/>
      <c r="AL38" s="144"/>
      <c r="AM38" s="144"/>
      <c r="AN38" s="144"/>
      <c r="AO38" s="144"/>
      <c r="AP38" s="144"/>
      <c r="AQ38" s="144"/>
      <c r="AR38" s="144"/>
      <c r="AS38" s="144"/>
      <c r="AT38" s="144"/>
      <c r="AU38" s="144"/>
      <c r="AV38" s="144"/>
      <c r="AW38" s="144"/>
      <c r="AX38" s="144"/>
      <c r="AY38" s="144"/>
      <c r="BA38" s="201"/>
      <c r="BB38" s="201"/>
      <c r="BD38" s="144"/>
      <c r="BI38" s="171" t="s">
        <v>153</v>
      </c>
      <c r="BQ38" s="202">
        <v>26</v>
      </c>
    </row>
    <row r="39" spans="1:71" s="145" customFormat="1">
      <c r="A39" s="144"/>
      <c r="F39" s="144"/>
      <c r="G39" s="122"/>
      <c r="H39" s="122"/>
      <c r="I39" s="122"/>
      <c r="J39" s="144"/>
      <c r="K39" s="144"/>
      <c r="L39" s="138"/>
      <c r="M39" s="139"/>
      <c r="N39" s="139"/>
      <c r="O39" s="139"/>
      <c r="P39" s="139"/>
      <c r="Q39" s="139"/>
      <c r="R39" s="139"/>
      <c r="AJ39" s="144"/>
      <c r="AK39" s="144"/>
      <c r="AL39" s="144"/>
      <c r="AM39" s="144"/>
      <c r="AN39" s="144"/>
      <c r="AO39" s="144"/>
      <c r="AP39" s="144"/>
      <c r="AQ39" s="144"/>
      <c r="AR39" s="144"/>
      <c r="AS39" s="144"/>
      <c r="AT39" s="144"/>
      <c r="AU39" s="144"/>
      <c r="AV39" s="144"/>
      <c r="AW39" s="144"/>
      <c r="AX39" s="144"/>
      <c r="AY39" s="144"/>
      <c r="BA39" s="201"/>
      <c r="BB39" s="201"/>
      <c r="BD39" s="144"/>
      <c r="BI39" s="171" t="s">
        <v>154</v>
      </c>
      <c r="BQ39" s="202">
        <v>27</v>
      </c>
    </row>
    <row r="40" spans="1:71" s="145" customFormat="1">
      <c r="A40" s="144"/>
      <c r="F40" s="144"/>
      <c r="G40" s="122"/>
      <c r="H40" s="122"/>
      <c r="I40" s="122"/>
      <c r="J40" s="144"/>
      <c r="K40" s="144"/>
      <c r="L40" s="138"/>
      <c r="M40" s="139"/>
      <c r="N40" s="139"/>
      <c r="O40" s="139"/>
      <c r="P40" s="139"/>
      <c r="Q40" s="139"/>
      <c r="R40" s="139"/>
      <c r="AJ40" s="144"/>
      <c r="AK40" s="144"/>
      <c r="AL40" s="144"/>
      <c r="AM40" s="144"/>
      <c r="AN40" s="144"/>
      <c r="AO40" s="144"/>
      <c r="AP40" s="144"/>
      <c r="AQ40" s="144"/>
      <c r="AR40" s="144"/>
      <c r="AS40" s="144"/>
      <c r="AT40" s="144"/>
      <c r="AU40" s="144"/>
      <c r="AV40" s="144"/>
      <c r="AW40" s="144"/>
      <c r="AX40" s="144"/>
      <c r="AY40" s="144"/>
      <c r="BA40" s="201"/>
      <c r="BB40" s="201"/>
      <c r="BD40" s="144"/>
      <c r="BI40" s="171" t="s">
        <v>155</v>
      </c>
      <c r="BQ40" s="202">
        <v>28</v>
      </c>
    </row>
    <row r="41" spans="1:71" s="145" customFormat="1">
      <c r="A41" s="144"/>
      <c r="F41" s="144"/>
      <c r="G41" s="122"/>
      <c r="H41" s="122"/>
      <c r="I41" s="122"/>
      <c r="J41" s="144"/>
      <c r="K41" s="144"/>
      <c r="L41" s="138"/>
      <c r="M41" s="139"/>
      <c r="N41" s="139"/>
      <c r="O41" s="139"/>
      <c r="P41" s="139"/>
      <c r="Q41" s="139"/>
      <c r="R41" s="139"/>
      <c r="AJ41" s="144"/>
      <c r="AK41" s="144"/>
      <c r="AL41" s="144"/>
      <c r="AM41" s="144"/>
      <c r="AN41" s="144"/>
      <c r="AO41" s="144"/>
      <c r="AP41" s="144"/>
      <c r="AQ41" s="144"/>
      <c r="AR41" s="144"/>
      <c r="AS41" s="144"/>
      <c r="AT41" s="144"/>
      <c r="AU41" s="144"/>
      <c r="AV41" s="144"/>
      <c r="AW41" s="144"/>
      <c r="AX41" s="144"/>
      <c r="AY41" s="144"/>
      <c r="BA41" s="201"/>
      <c r="BB41" s="201"/>
      <c r="BD41" s="144"/>
      <c r="BI41" s="171" t="s">
        <v>156</v>
      </c>
      <c r="BQ41" s="202">
        <v>29</v>
      </c>
    </row>
    <row r="42" spans="1:71" s="145" customFormat="1">
      <c r="A42" s="144"/>
      <c r="F42" s="144"/>
      <c r="G42" s="122"/>
      <c r="H42" s="122"/>
      <c r="I42" s="122"/>
      <c r="J42" s="144"/>
      <c r="K42" s="144"/>
      <c r="L42" s="138"/>
      <c r="M42" s="139"/>
      <c r="N42" s="139"/>
      <c r="O42" s="139"/>
      <c r="P42" s="139"/>
      <c r="Q42" s="139"/>
      <c r="R42" s="139"/>
      <c r="AJ42" s="144"/>
      <c r="AK42" s="144"/>
      <c r="AL42" s="144"/>
      <c r="AM42" s="144"/>
      <c r="AN42" s="144"/>
      <c r="AO42" s="144"/>
      <c r="AP42" s="144"/>
      <c r="AQ42" s="144"/>
      <c r="AR42" s="144"/>
      <c r="AS42" s="144"/>
      <c r="AT42" s="144"/>
      <c r="AU42" s="144"/>
      <c r="AV42" s="144"/>
      <c r="AW42" s="144"/>
      <c r="AX42" s="144"/>
      <c r="AY42" s="144"/>
      <c r="BA42" s="201"/>
      <c r="BB42" s="201"/>
      <c r="BD42" s="144"/>
      <c r="BI42" s="171" t="s">
        <v>157</v>
      </c>
      <c r="BQ42" s="202">
        <v>30</v>
      </c>
    </row>
    <row r="43" spans="1:71" s="145" customFormat="1">
      <c r="A43" s="144"/>
      <c r="F43" s="144"/>
      <c r="G43" s="122"/>
      <c r="H43" s="122"/>
      <c r="I43" s="122"/>
      <c r="J43" s="144"/>
      <c r="K43" s="144"/>
      <c r="L43" s="138"/>
      <c r="M43" s="139"/>
      <c r="N43" s="139"/>
      <c r="O43" s="139"/>
      <c r="P43" s="139"/>
      <c r="Q43" s="139"/>
      <c r="R43" s="139"/>
      <c r="AJ43" s="144"/>
      <c r="AK43" s="144"/>
      <c r="AL43" s="144"/>
      <c r="AM43" s="144"/>
      <c r="AN43" s="144"/>
      <c r="AO43" s="144"/>
      <c r="AP43" s="144"/>
      <c r="AQ43" s="144"/>
      <c r="AR43" s="144"/>
      <c r="AS43" s="144"/>
      <c r="AT43" s="144"/>
      <c r="AU43" s="144"/>
      <c r="AV43" s="144"/>
      <c r="AW43" s="144"/>
      <c r="AX43" s="144"/>
      <c r="AY43" s="144"/>
      <c r="BA43" s="201"/>
      <c r="BB43" s="201"/>
      <c r="BD43" s="144"/>
      <c r="BI43" s="171" t="s">
        <v>158</v>
      </c>
      <c r="BQ43" s="202">
        <v>31</v>
      </c>
    </row>
    <row r="44" spans="1:71" s="145" customFormat="1">
      <c r="A44" s="144"/>
      <c r="F44" s="144"/>
      <c r="G44" s="122"/>
      <c r="H44" s="122"/>
      <c r="I44" s="122"/>
      <c r="J44" s="144"/>
      <c r="K44" s="144"/>
      <c r="L44" s="138"/>
      <c r="M44" s="139"/>
      <c r="N44" s="139"/>
      <c r="O44" s="139"/>
      <c r="P44" s="139"/>
      <c r="Q44" s="139"/>
      <c r="R44" s="139"/>
      <c r="AJ44" s="144"/>
      <c r="AK44" s="144"/>
      <c r="AL44" s="144"/>
      <c r="AM44" s="144"/>
      <c r="AN44" s="144"/>
      <c r="AO44" s="144"/>
      <c r="AP44" s="144"/>
      <c r="AQ44" s="144"/>
      <c r="AR44" s="144"/>
      <c r="AS44" s="144"/>
      <c r="AT44" s="144"/>
      <c r="AU44" s="144"/>
      <c r="AV44" s="144"/>
      <c r="AW44" s="144"/>
      <c r="AX44" s="144"/>
      <c r="AY44" s="144"/>
      <c r="BA44" s="201"/>
      <c r="BB44" s="201"/>
      <c r="BD44" s="144"/>
    </row>
    <row r="45" spans="1:71" s="145" customFormat="1">
      <c r="A45" s="144"/>
      <c r="F45" s="144"/>
      <c r="G45" s="122"/>
      <c r="H45" s="122"/>
      <c r="I45" s="122"/>
      <c r="J45" s="144"/>
      <c r="K45" s="144"/>
      <c r="L45" s="138"/>
      <c r="M45" s="139"/>
      <c r="N45" s="139"/>
      <c r="O45" s="139"/>
      <c r="P45" s="139"/>
      <c r="Q45" s="139"/>
      <c r="R45" s="139"/>
      <c r="AJ45" s="144"/>
      <c r="AK45" s="144"/>
      <c r="AL45" s="144"/>
      <c r="AM45" s="144"/>
      <c r="AN45" s="144"/>
      <c r="AO45" s="144"/>
      <c r="AP45" s="144"/>
      <c r="AQ45" s="144"/>
      <c r="AR45" s="144"/>
      <c r="AS45" s="144"/>
      <c r="AT45" s="144"/>
      <c r="AU45" s="144"/>
      <c r="AV45" s="144"/>
      <c r="AW45" s="144"/>
      <c r="AX45" s="144"/>
      <c r="AY45" s="144"/>
      <c r="BA45" s="201"/>
      <c r="BB45" s="201"/>
      <c r="BD45" s="144"/>
    </row>
    <row r="46" spans="1:71" s="145" customFormat="1">
      <c r="A46" s="144"/>
      <c r="F46" s="144"/>
      <c r="G46" s="122"/>
      <c r="H46" s="122"/>
      <c r="I46" s="122"/>
      <c r="J46" s="144"/>
      <c r="K46" s="144"/>
      <c r="L46" s="138"/>
      <c r="M46" s="139"/>
      <c r="N46" s="139"/>
      <c r="O46" s="139"/>
      <c r="P46" s="139"/>
      <c r="Q46" s="139"/>
      <c r="R46" s="139"/>
      <c r="AJ46" s="144"/>
      <c r="AK46" s="144"/>
      <c r="AL46" s="144"/>
      <c r="AM46" s="144"/>
      <c r="AN46" s="144"/>
      <c r="AO46" s="144"/>
      <c r="AP46" s="144"/>
      <c r="AQ46" s="144"/>
      <c r="AR46" s="144"/>
      <c r="AS46" s="144"/>
      <c r="AT46" s="144"/>
      <c r="AU46" s="144"/>
      <c r="AV46" s="144"/>
      <c r="AW46" s="144"/>
      <c r="AX46" s="144"/>
      <c r="AY46" s="144"/>
      <c r="BA46" s="201"/>
      <c r="BB46" s="201"/>
      <c r="BD46" s="144"/>
    </row>
    <row r="47" spans="1:71" s="145" customFormat="1">
      <c r="A47" s="144"/>
      <c r="F47" s="144"/>
      <c r="G47" s="122"/>
      <c r="H47" s="122"/>
      <c r="I47" s="122"/>
      <c r="J47" s="144"/>
      <c r="K47" s="144"/>
      <c r="L47" s="138"/>
      <c r="M47" s="139"/>
      <c r="N47" s="139"/>
      <c r="O47" s="139"/>
      <c r="P47" s="139"/>
      <c r="Q47" s="139"/>
      <c r="R47" s="139"/>
      <c r="AJ47" s="144"/>
      <c r="AK47" s="144"/>
      <c r="AL47" s="144"/>
      <c r="AM47" s="144"/>
      <c r="AN47" s="144"/>
      <c r="AO47" s="144"/>
      <c r="AP47" s="144"/>
      <c r="AQ47" s="144"/>
      <c r="AR47" s="144"/>
      <c r="AS47" s="144"/>
      <c r="AT47" s="144"/>
      <c r="AU47" s="144"/>
      <c r="AV47" s="144"/>
      <c r="AW47" s="144"/>
      <c r="AX47" s="144"/>
      <c r="AY47" s="144"/>
      <c r="BA47" s="201"/>
      <c r="BB47" s="201"/>
      <c r="BD47" s="144"/>
    </row>
    <row r="48" spans="1:71" s="145" customFormat="1">
      <c r="A48" s="144"/>
      <c r="F48" s="144"/>
      <c r="G48" s="122"/>
      <c r="H48" s="122"/>
      <c r="I48" s="122"/>
      <c r="J48" s="144"/>
      <c r="K48" s="144"/>
      <c r="L48" s="138"/>
      <c r="M48" s="139"/>
      <c r="N48" s="139"/>
      <c r="O48" s="139"/>
      <c r="P48" s="139"/>
      <c r="Q48" s="139"/>
      <c r="R48" s="139"/>
      <c r="AJ48" s="144"/>
      <c r="AK48" s="144"/>
      <c r="AL48" s="144"/>
      <c r="AM48" s="144"/>
      <c r="AN48" s="144"/>
      <c r="AO48" s="144"/>
      <c r="AP48" s="144"/>
      <c r="AQ48" s="144"/>
      <c r="AR48" s="144"/>
      <c r="AS48" s="144"/>
      <c r="AT48" s="144"/>
      <c r="AU48" s="144"/>
      <c r="AV48" s="144"/>
      <c r="AW48" s="144"/>
      <c r="AX48" s="144"/>
      <c r="AY48" s="144"/>
      <c r="BA48" s="201"/>
      <c r="BB48" s="201"/>
      <c r="BD48" s="144"/>
    </row>
    <row r="49" spans="1:56" s="145" customFormat="1">
      <c r="A49" s="144"/>
      <c r="F49" s="144"/>
      <c r="G49" s="122"/>
      <c r="H49" s="122"/>
      <c r="I49" s="122"/>
      <c r="J49" s="144"/>
      <c r="K49" s="144"/>
      <c r="L49" s="138"/>
      <c r="M49" s="139"/>
      <c r="N49" s="139"/>
      <c r="O49" s="139"/>
      <c r="P49" s="139"/>
      <c r="Q49" s="139"/>
      <c r="R49" s="139"/>
      <c r="AJ49" s="144"/>
      <c r="AK49" s="144"/>
      <c r="AL49" s="144"/>
      <c r="AM49" s="144"/>
      <c r="AN49" s="144"/>
      <c r="AO49" s="144"/>
      <c r="AP49" s="144"/>
      <c r="AQ49" s="144"/>
      <c r="AR49" s="144"/>
      <c r="AS49" s="144"/>
      <c r="AT49" s="144"/>
      <c r="AU49" s="144"/>
      <c r="AV49" s="144"/>
      <c r="AW49" s="144"/>
      <c r="AX49" s="144"/>
      <c r="AY49" s="144"/>
      <c r="BA49" s="201"/>
      <c r="BB49" s="201"/>
      <c r="BD49" s="144"/>
    </row>
    <row r="50" spans="1:56" s="145" customFormat="1">
      <c r="A50" s="144"/>
      <c r="F50" s="144"/>
      <c r="G50" s="122"/>
      <c r="H50" s="122"/>
      <c r="I50" s="122"/>
      <c r="J50" s="144"/>
      <c r="K50" s="144"/>
      <c r="L50" s="138"/>
      <c r="M50" s="139"/>
      <c r="N50" s="139"/>
      <c r="O50" s="139"/>
      <c r="P50" s="139"/>
      <c r="Q50" s="139"/>
      <c r="R50" s="139"/>
      <c r="AJ50" s="144"/>
      <c r="AK50" s="144"/>
      <c r="AL50" s="144"/>
      <c r="AM50" s="144"/>
      <c r="AN50" s="144"/>
      <c r="AO50" s="144"/>
      <c r="AP50" s="144"/>
      <c r="AQ50" s="144"/>
      <c r="AR50" s="144"/>
      <c r="AS50" s="144"/>
      <c r="AT50" s="144"/>
      <c r="AU50" s="144"/>
      <c r="AV50" s="144"/>
      <c r="AW50" s="144"/>
      <c r="AX50" s="144"/>
      <c r="AY50" s="144"/>
      <c r="BA50" s="201"/>
      <c r="BB50" s="201"/>
      <c r="BD50" s="144"/>
    </row>
    <row r="51" spans="1:56" s="145" customFormat="1">
      <c r="A51" s="144"/>
      <c r="F51" s="144"/>
      <c r="G51" s="122"/>
      <c r="H51" s="122"/>
      <c r="I51" s="122"/>
      <c r="J51" s="144"/>
      <c r="K51" s="144"/>
      <c r="L51" s="138"/>
      <c r="M51" s="139"/>
      <c r="N51" s="139"/>
      <c r="O51" s="139"/>
      <c r="P51" s="139"/>
      <c r="Q51" s="139"/>
      <c r="R51" s="139"/>
      <c r="AJ51" s="144"/>
      <c r="AK51" s="144"/>
      <c r="AL51" s="144"/>
      <c r="AM51" s="144"/>
      <c r="AN51" s="144"/>
      <c r="AO51" s="144"/>
      <c r="AP51" s="144"/>
      <c r="AQ51" s="144"/>
      <c r="AR51" s="144"/>
      <c r="AS51" s="144"/>
      <c r="AT51" s="144"/>
      <c r="AU51" s="144"/>
      <c r="AV51" s="144"/>
      <c r="AW51" s="144"/>
      <c r="AX51" s="144"/>
      <c r="AY51" s="144"/>
      <c r="BA51" s="201"/>
      <c r="BB51" s="201"/>
      <c r="BD51" s="144"/>
    </row>
    <row r="52" spans="1:56" s="145" customFormat="1">
      <c r="A52" s="144"/>
      <c r="F52" s="144"/>
      <c r="G52" s="122"/>
      <c r="H52" s="122"/>
      <c r="I52" s="122"/>
      <c r="J52" s="144"/>
      <c r="K52" s="144"/>
      <c r="L52" s="138"/>
      <c r="M52" s="139"/>
      <c r="N52" s="139"/>
      <c r="O52" s="139"/>
      <c r="P52" s="139"/>
      <c r="Q52" s="139"/>
      <c r="R52" s="139"/>
      <c r="AJ52" s="144"/>
      <c r="AK52" s="144"/>
      <c r="AL52" s="144"/>
      <c r="AM52" s="144"/>
      <c r="AN52" s="144"/>
      <c r="AO52" s="144"/>
      <c r="AP52" s="144"/>
      <c r="AQ52" s="144"/>
      <c r="AR52" s="144"/>
      <c r="AS52" s="144"/>
      <c r="AT52" s="144"/>
      <c r="AU52" s="144"/>
      <c r="AV52" s="144"/>
      <c r="AW52" s="144"/>
      <c r="AX52" s="144"/>
      <c r="AY52" s="144"/>
      <c r="BA52" s="201"/>
      <c r="BB52" s="201"/>
      <c r="BD52" s="144"/>
    </row>
    <row r="53" spans="1:56" s="145" customFormat="1">
      <c r="A53" s="144"/>
      <c r="F53" s="144"/>
      <c r="G53" s="122"/>
      <c r="H53" s="122"/>
      <c r="I53" s="122"/>
      <c r="J53" s="144"/>
      <c r="K53" s="144"/>
      <c r="L53" s="138"/>
      <c r="M53" s="139"/>
      <c r="N53" s="139"/>
      <c r="O53" s="139"/>
      <c r="P53" s="139"/>
      <c r="Q53" s="139"/>
      <c r="R53" s="139"/>
      <c r="AJ53" s="144"/>
      <c r="AK53" s="144"/>
      <c r="AL53" s="144"/>
      <c r="AM53" s="144"/>
      <c r="AN53" s="144"/>
      <c r="AO53" s="144"/>
      <c r="AP53" s="144"/>
      <c r="AQ53" s="144"/>
      <c r="AR53" s="144"/>
      <c r="AS53" s="144"/>
      <c r="AT53" s="144"/>
      <c r="AU53" s="144"/>
      <c r="AV53" s="144"/>
      <c r="AW53" s="144"/>
      <c r="AX53" s="144"/>
      <c r="AY53" s="144"/>
      <c r="BA53" s="201"/>
      <c r="BB53" s="201"/>
      <c r="BD53" s="144"/>
    </row>
    <row r="54" spans="1:56" s="145" customFormat="1">
      <c r="A54" s="144"/>
      <c r="F54" s="144"/>
      <c r="G54" s="122"/>
      <c r="H54" s="122"/>
      <c r="I54" s="122"/>
      <c r="J54" s="144"/>
      <c r="K54" s="144"/>
      <c r="L54" s="138"/>
      <c r="M54" s="139"/>
      <c r="N54" s="139"/>
      <c r="O54" s="139"/>
      <c r="P54" s="139"/>
      <c r="Q54" s="139"/>
      <c r="R54" s="139"/>
      <c r="AJ54" s="144"/>
      <c r="AK54" s="144"/>
      <c r="AL54" s="144"/>
      <c r="AM54" s="144"/>
      <c r="AN54" s="144"/>
      <c r="AO54" s="144"/>
      <c r="AP54" s="144"/>
      <c r="AQ54" s="144"/>
      <c r="AR54" s="144"/>
      <c r="AS54" s="144"/>
      <c r="AT54" s="144"/>
      <c r="AU54" s="144"/>
      <c r="AV54" s="144"/>
      <c r="AW54" s="144"/>
      <c r="AX54" s="144"/>
      <c r="AY54" s="144"/>
      <c r="BA54" s="201"/>
      <c r="BB54" s="201"/>
      <c r="BD54" s="144"/>
    </row>
    <row r="55" spans="1:56" s="145" customFormat="1">
      <c r="A55" s="144"/>
      <c r="F55" s="144"/>
      <c r="G55" s="122"/>
      <c r="H55" s="122"/>
      <c r="I55" s="122"/>
      <c r="J55" s="144"/>
      <c r="K55" s="144"/>
      <c r="L55" s="138"/>
      <c r="M55" s="139"/>
      <c r="N55" s="139"/>
      <c r="O55" s="139"/>
      <c r="P55" s="139"/>
      <c r="Q55" s="139"/>
      <c r="R55" s="139"/>
      <c r="AJ55" s="144"/>
      <c r="AK55" s="144"/>
      <c r="AL55" s="144"/>
      <c r="AM55" s="144"/>
      <c r="AN55" s="144"/>
      <c r="AO55" s="144"/>
      <c r="AP55" s="144"/>
      <c r="AQ55" s="144"/>
      <c r="AR55" s="144"/>
      <c r="AS55" s="144"/>
      <c r="AT55" s="144"/>
      <c r="AU55" s="144"/>
      <c r="AV55" s="144"/>
      <c r="AW55" s="144"/>
      <c r="AX55" s="144"/>
      <c r="AY55" s="144"/>
      <c r="BA55" s="201"/>
      <c r="BB55" s="201"/>
      <c r="BD55" s="144"/>
    </row>
    <row r="56" spans="1:56" s="145" customFormat="1">
      <c r="A56" s="144"/>
      <c r="F56" s="144"/>
      <c r="G56" s="122"/>
      <c r="H56" s="122"/>
      <c r="I56" s="122"/>
      <c r="J56" s="144"/>
      <c r="K56" s="144"/>
      <c r="L56" s="138"/>
      <c r="M56" s="139"/>
      <c r="N56" s="139"/>
      <c r="O56" s="139"/>
      <c r="P56" s="139"/>
      <c r="Q56" s="139"/>
      <c r="R56" s="139"/>
      <c r="AJ56" s="144"/>
      <c r="AK56" s="144"/>
      <c r="AL56" s="144"/>
      <c r="AM56" s="144"/>
      <c r="AN56" s="144"/>
      <c r="AO56" s="144"/>
      <c r="AP56" s="144"/>
      <c r="AQ56" s="144"/>
      <c r="AR56" s="144"/>
      <c r="AS56" s="144"/>
      <c r="AT56" s="144"/>
      <c r="AU56" s="144"/>
      <c r="AV56" s="144"/>
      <c r="AW56" s="144"/>
      <c r="AX56" s="144"/>
      <c r="AY56" s="144"/>
      <c r="BA56" s="201"/>
      <c r="BB56" s="201"/>
      <c r="BD56" s="144"/>
    </row>
    <row r="57" spans="1:56" s="145" customFormat="1">
      <c r="A57" s="144"/>
      <c r="F57" s="144"/>
      <c r="G57" s="122"/>
      <c r="H57" s="122"/>
      <c r="I57" s="122"/>
      <c r="J57" s="144"/>
      <c r="K57" s="144"/>
      <c r="L57" s="138"/>
      <c r="M57" s="139"/>
      <c r="N57" s="139"/>
      <c r="O57" s="139"/>
      <c r="P57" s="139"/>
      <c r="Q57" s="139"/>
      <c r="R57" s="139"/>
      <c r="AJ57" s="144"/>
      <c r="AK57" s="144"/>
      <c r="AL57" s="144"/>
      <c r="AM57" s="144"/>
      <c r="AN57" s="144"/>
      <c r="AO57" s="144"/>
      <c r="AP57" s="144"/>
      <c r="AQ57" s="144"/>
      <c r="AR57" s="144"/>
      <c r="AS57" s="144"/>
      <c r="AT57" s="144"/>
      <c r="AU57" s="144"/>
      <c r="AV57" s="144"/>
      <c r="AW57" s="144"/>
      <c r="AX57" s="144"/>
      <c r="AY57" s="144"/>
      <c r="BA57" s="201"/>
      <c r="BB57" s="201"/>
      <c r="BD57" s="144"/>
    </row>
    <row r="58" spans="1:56" s="145" customFormat="1">
      <c r="A58" s="144"/>
      <c r="F58" s="144"/>
      <c r="G58" s="122"/>
      <c r="H58" s="122"/>
      <c r="I58" s="122"/>
      <c r="J58" s="144"/>
      <c r="K58" s="144"/>
      <c r="L58" s="138"/>
      <c r="M58" s="139"/>
      <c r="N58" s="139"/>
      <c r="O58" s="139"/>
      <c r="P58" s="139"/>
      <c r="Q58" s="139"/>
      <c r="R58" s="139"/>
      <c r="AJ58" s="144"/>
      <c r="AK58" s="144"/>
      <c r="AL58" s="144"/>
      <c r="AM58" s="144"/>
      <c r="AN58" s="144"/>
      <c r="AO58" s="144"/>
      <c r="AP58" s="144"/>
      <c r="AQ58" s="144"/>
      <c r="AR58" s="144"/>
      <c r="AS58" s="144"/>
      <c r="AT58" s="144"/>
      <c r="AU58" s="144"/>
      <c r="AV58" s="144"/>
      <c r="AW58" s="144"/>
      <c r="AX58" s="144"/>
      <c r="AY58" s="144"/>
      <c r="BA58" s="201"/>
      <c r="BB58" s="201"/>
      <c r="BD58" s="144"/>
    </row>
    <row r="59" spans="1:56" s="145" customFormat="1">
      <c r="A59" s="144"/>
      <c r="F59" s="144"/>
      <c r="G59" s="122"/>
      <c r="H59" s="122"/>
      <c r="I59" s="122"/>
      <c r="J59" s="144"/>
      <c r="K59" s="144"/>
      <c r="L59" s="138"/>
      <c r="M59" s="139"/>
      <c r="N59" s="139"/>
      <c r="O59" s="139"/>
      <c r="P59" s="139"/>
      <c r="Q59" s="139"/>
      <c r="R59" s="139"/>
      <c r="AJ59" s="144"/>
      <c r="AK59" s="144"/>
      <c r="AL59" s="144"/>
      <c r="AM59" s="144"/>
      <c r="AN59" s="144"/>
      <c r="AO59" s="144"/>
      <c r="AP59" s="144"/>
      <c r="AQ59" s="144"/>
      <c r="AR59" s="144"/>
      <c r="AS59" s="144"/>
      <c r="AT59" s="144"/>
      <c r="AU59" s="144"/>
      <c r="AV59" s="144"/>
      <c r="AW59" s="144"/>
      <c r="AX59" s="144"/>
      <c r="AY59" s="144"/>
      <c r="BA59" s="201"/>
      <c r="BB59" s="201"/>
      <c r="BD59" s="144"/>
    </row>
    <row r="60" spans="1:56" s="145" customFormat="1">
      <c r="A60" s="144"/>
      <c r="F60" s="144"/>
      <c r="G60" s="122"/>
      <c r="H60" s="122"/>
      <c r="I60" s="122"/>
      <c r="J60" s="144"/>
      <c r="K60" s="144"/>
      <c r="L60" s="138"/>
      <c r="M60" s="139"/>
      <c r="N60" s="139"/>
      <c r="O60" s="139"/>
      <c r="P60" s="139"/>
      <c r="Q60" s="139"/>
      <c r="R60" s="139"/>
      <c r="AJ60" s="144"/>
      <c r="AK60" s="144"/>
      <c r="AL60" s="144"/>
      <c r="AM60" s="144"/>
      <c r="AN60" s="144"/>
      <c r="AO60" s="144"/>
      <c r="AP60" s="144"/>
      <c r="AQ60" s="144"/>
      <c r="AR60" s="144"/>
      <c r="AS60" s="144"/>
      <c r="AT60" s="144"/>
      <c r="AU60" s="144"/>
      <c r="AV60" s="144"/>
      <c r="AW60" s="144"/>
      <c r="AX60" s="144"/>
      <c r="AY60" s="144"/>
      <c r="BA60" s="201"/>
      <c r="BB60" s="201"/>
      <c r="BD60" s="144"/>
    </row>
    <row r="61" spans="1:56" s="145" customFormat="1">
      <c r="A61" s="144"/>
      <c r="F61" s="144"/>
      <c r="G61" s="122"/>
      <c r="H61" s="122"/>
      <c r="I61" s="122"/>
      <c r="J61" s="144"/>
      <c r="K61" s="144"/>
      <c r="L61" s="138"/>
      <c r="M61" s="139"/>
      <c r="N61" s="139"/>
      <c r="O61" s="139"/>
      <c r="P61" s="139"/>
      <c r="Q61" s="139"/>
      <c r="R61" s="139"/>
      <c r="AJ61" s="144"/>
      <c r="AK61" s="144"/>
      <c r="AL61" s="144"/>
      <c r="AM61" s="144"/>
      <c r="AN61" s="144"/>
      <c r="AO61" s="144"/>
      <c r="AP61" s="144"/>
      <c r="AQ61" s="144"/>
      <c r="AR61" s="144"/>
      <c r="AS61" s="144"/>
      <c r="AT61" s="144"/>
      <c r="AU61" s="144"/>
      <c r="AV61" s="144"/>
      <c r="AW61" s="144"/>
      <c r="AX61" s="144"/>
      <c r="AY61" s="144"/>
      <c r="BA61" s="201"/>
      <c r="BB61" s="201"/>
      <c r="BD61" s="144"/>
    </row>
    <row r="62" spans="1:56" s="145" customFormat="1">
      <c r="A62" s="144"/>
      <c r="F62" s="144"/>
      <c r="G62" s="122"/>
      <c r="H62" s="122"/>
      <c r="I62" s="122"/>
      <c r="J62" s="144"/>
      <c r="K62" s="144"/>
      <c r="L62" s="138"/>
      <c r="M62" s="139"/>
      <c r="N62" s="139"/>
      <c r="O62" s="139"/>
      <c r="P62" s="139"/>
      <c r="Q62" s="139"/>
      <c r="R62" s="139"/>
      <c r="AJ62" s="144"/>
      <c r="AK62" s="144"/>
      <c r="AL62" s="144"/>
      <c r="AM62" s="144"/>
      <c r="AN62" s="144"/>
      <c r="AO62" s="144"/>
      <c r="AP62" s="144"/>
      <c r="AQ62" s="144"/>
      <c r="AR62" s="144"/>
      <c r="AS62" s="144"/>
      <c r="AT62" s="144"/>
      <c r="AU62" s="144"/>
      <c r="AV62" s="144"/>
      <c r="AW62" s="144"/>
      <c r="AX62" s="144"/>
      <c r="AY62" s="144"/>
      <c r="BA62" s="201"/>
      <c r="BB62" s="201"/>
      <c r="BD62" s="144"/>
    </row>
    <row r="63" spans="1:56" s="145" customFormat="1">
      <c r="A63" s="144"/>
      <c r="F63" s="144"/>
      <c r="G63" s="122"/>
      <c r="H63" s="122"/>
      <c r="I63" s="122"/>
      <c r="J63" s="144"/>
      <c r="K63" s="144"/>
      <c r="L63" s="138"/>
      <c r="M63" s="139"/>
      <c r="N63" s="139"/>
      <c r="O63" s="139"/>
      <c r="P63" s="139"/>
      <c r="Q63" s="139"/>
      <c r="R63" s="139"/>
      <c r="AJ63" s="144"/>
      <c r="AK63" s="144"/>
      <c r="AL63" s="144"/>
      <c r="AM63" s="144"/>
      <c r="AN63" s="144"/>
      <c r="AO63" s="144"/>
      <c r="AP63" s="144"/>
      <c r="AQ63" s="144"/>
      <c r="AR63" s="144"/>
      <c r="AS63" s="144"/>
      <c r="AT63" s="144"/>
      <c r="AU63" s="144"/>
      <c r="AV63" s="144"/>
      <c r="AW63" s="144"/>
      <c r="AX63" s="144"/>
      <c r="AY63" s="144"/>
      <c r="BA63" s="201"/>
      <c r="BB63" s="201"/>
      <c r="BD63" s="144"/>
    </row>
    <row r="64" spans="1:56" s="145" customFormat="1">
      <c r="A64" s="144"/>
      <c r="F64" s="144"/>
      <c r="G64" s="122"/>
      <c r="H64" s="122"/>
      <c r="I64" s="122"/>
      <c r="J64" s="144"/>
      <c r="K64" s="144"/>
      <c r="L64" s="138"/>
      <c r="M64" s="139"/>
      <c r="N64" s="139"/>
      <c r="O64" s="139"/>
      <c r="P64" s="139"/>
      <c r="Q64" s="139"/>
      <c r="R64" s="139"/>
      <c r="AJ64" s="144"/>
      <c r="AK64" s="144"/>
      <c r="AL64" s="144"/>
      <c r="AM64" s="144"/>
      <c r="AN64" s="144"/>
      <c r="AO64" s="144"/>
      <c r="AP64" s="144"/>
      <c r="AQ64" s="144"/>
      <c r="AR64" s="144"/>
      <c r="AS64" s="144"/>
      <c r="AT64" s="144"/>
      <c r="AU64" s="144"/>
      <c r="AV64" s="144"/>
      <c r="AW64" s="144"/>
      <c r="AX64" s="144"/>
      <c r="AY64" s="144"/>
      <c r="BA64" s="201"/>
      <c r="BB64" s="201"/>
      <c r="BD64" s="144"/>
    </row>
    <row r="65" spans="1:56" s="145" customFormat="1">
      <c r="A65" s="144"/>
      <c r="F65" s="144"/>
      <c r="G65" s="122"/>
      <c r="H65" s="122"/>
      <c r="I65" s="122"/>
      <c r="J65" s="144"/>
      <c r="K65" s="144"/>
      <c r="L65" s="138"/>
      <c r="M65" s="139"/>
      <c r="N65" s="139"/>
      <c r="O65" s="139"/>
      <c r="P65" s="139"/>
      <c r="Q65" s="139"/>
      <c r="R65" s="139"/>
      <c r="AJ65" s="144"/>
      <c r="AK65" s="144"/>
      <c r="AL65" s="144"/>
      <c r="AM65" s="144"/>
      <c r="AN65" s="144"/>
      <c r="AO65" s="144"/>
      <c r="AP65" s="144"/>
      <c r="AQ65" s="144"/>
      <c r="AR65" s="144"/>
      <c r="AS65" s="144"/>
      <c r="AT65" s="144"/>
      <c r="AU65" s="144"/>
      <c r="AV65" s="144"/>
      <c r="AW65" s="144"/>
      <c r="AX65" s="144"/>
      <c r="AY65" s="144"/>
      <c r="BA65" s="201"/>
      <c r="BB65" s="201"/>
      <c r="BD65" s="144"/>
    </row>
    <row r="66" spans="1:56" s="145" customFormat="1">
      <c r="A66" s="144"/>
      <c r="F66" s="144"/>
      <c r="G66" s="122"/>
      <c r="H66" s="122"/>
      <c r="I66" s="122"/>
      <c r="J66" s="144"/>
      <c r="K66" s="144"/>
      <c r="L66" s="138"/>
      <c r="M66" s="139"/>
      <c r="N66" s="139"/>
      <c r="O66" s="139"/>
      <c r="P66" s="139"/>
      <c r="Q66" s="139"/>
      <c r="R66" s="139"/>
      <c r="AJ66" s="144"/>
      <c r="AK66" s="144"/>
      <c r="AL66" s="144"/>
      <c r="AM66" s="144"/>
      <c r="AN66" s="144"/>
      <c r="AO66" s="144"/>
      <c r="AP66" s="144"/>
      <c r="AQ66" s="144"/>
      <c r="AR66" s="144"/>
      <c r="AS66" s="144"/>
      <c r="AT66" s="144"/>
      <c r="AU66" s="144"/>
      <c r="AV66" s="144"/>
      <c r="AW66" s="144"/>
      <c r="AX66" s="144"/>
      <c r="AY66" s="144"/>
      <c r="BA66" s="201"/>
      <c r="BB66" s="201"/>
      <c r="BD66" s="144"/>
    </row>
    <row r="67" spans="1:56" s="145" customFormat="1">
      <c r="A67" s="144"/>
      <c r="F67" s="144"/>
      <c r="G67" s="122"/>
      <c r="H67" s="122"/>
      <c r="I67" s="122"/>
      <c r="J67" s="144"/>
      <c r="K67" s="144"/>
      <c r="L67" s="138"/>
      <c r="M67" s="139"/>
      <c r="N67" s="139"/>
      <c r="O67" s="139"/>
      <c r="P67" s="139"/>
      <c r="Q67" s="139"/>
      <c r="R67" s="139"/>
      <c r="AJ67" s="144"/>
      <c r="AK67" s="144"/>
      <c r="AL67" s="144"/>
      <c r="AM67" s="144"/>
      <c r="AN67" s="144"/>
      <c r="AO67" s="144"/>
      <c r="AP67" s="144"/>
      <c r="AQ67" s="144"/>
      <c r="AR67" s="144"/>
      <c r="AS67" s="144"/>
      <c r="AT67" s="144"/>
      <c r="AU67" s="144"/>
      <c r="AV67" s="144"/>
      <c r="AW67" s="144"/>
      <c r="AX67" s="144"/>
      <c r="AY67" s="144"/>
      <c r="BA67" s="201"/>
      <c r="BB67" s="201"/>
      <c r="BD67" s="144"/>
    </row>
    <row r="68" spans="1:56" s="145" customFormat="1">
      <c r="A68" s="144"/>
      <c r="F68" s="144"/>
      <c r="G68" s="122"/>
      <c r="H68" s="122"/>
      <c r="I68" s="122"/>
      <c r="J68" s="144"/>
      <c r="K68" s="144"/>
      <c r="L68" s="138"/>
      <c r="M68" s="139"/>
      <c r="N68" s="139"/>
      <c r="O68" s="139"/>
      <c r="P68" s="139"/>
      <c r="Q68" s="139"/>
      <c r="R68" s="139"/>
      <c r="AJ68" s="144"/>
      <c r="AK68" s="144"/>
      <c r="AL68" s="144"/>
      <c r="AM68" s="144"/>
      <c r="AN68" s="144"/>
      <c r="AO68" s="144"/>
      <c r="AP68" s="144"/>
      <c r="AQ68" s="144"/>
      <c r="AR68" s="144"/>
      <c r="AS68" s="144"/>
      <c r="AT68" s="144"/>
      <c r="AU68" s="144"/>
      <c r="AV68" s="144"/>
      <c r="AW68" s="144"/>
      <c r="AX68" s="144"/>
      <c r="AY68" s="144"/>
      <c r="BA68" s="201"/>
      <c r="BB68" s="201"/>
      <c r="BD68" s="144"/>
    </row>
    <row r="69" spans="1:56" s="145" customFormat="1">
      <c r="A69" s="144"/>
      <c r="F69" s="144"/>
      <c r="G69" s="122"/>
      <c r="H69" s="122"/>
      <c r="I69" s="122"/>
      <c r="J69" s="144"/>
      <c r="K69" s="144"/>
      <c r="L69" s="138"/>
      <c r="M69" s="139"/>
      <c r="N69" s="139"/>
      <c r="O69" s="139"/>
      <c r="P69" s="139"/>
      <c r="Q69" s="139"/>
      <c r="R69" s="139"/>
      <c r="AJ69" s="144"/>
      <c r="AK69" s="144"/>
      <c r="AL69" s="144"/>
      <c r="AM69" s="144"/>
      <c r="AN69" s="144"/>
      <c r="AO69" s="144"/>
      <c r="AP69" s="144"/>
      <c r="AQ69" s="144"/>
      <c r="AR69" s="144"/>
      <c r="AS69" s="144"/>
      <c r="AT69" s="144"/>
      <c r="AU69" s="144"/>
      <c r="AV69" s="144"/>
      <c r="AW69" s="144"/>
      <c r="AX69" s="144"/>
      <c r="AY69" s="144"/>
      <c r="BA69" s="201"/>
      <c r="BB69" s="201"/>
      <c r="BD69" s="144"/>
    </row>
    <row r="70" spans="1:56" s="145" customFormat="1">
      <c r="A70" s="144"/>
      <c r="F70" s="144"/>
      <c r="G70" s="122"/>
      <c r="H70" s="122"/>
      <c r="I70" s="122"/>
      <c r="J70" s="144"/>
      <c r="K70" s="144"/>
      <c r="L70" s="138"/>
      <c r="M70" s="139"/>
      <c r="N70" s="139"/>
      <c r="O70" s="139"/>
      <c r="P70" s="139"/>
      <c r="Q70" s="139"/>
      <c r="R70" s="139"/>
      <c r="AJ70" s="144"/>
      <c r="AK70" s="144"/>
      <c r="AL70" s="144"/>
      <c r="AM70" s="144"/>
      <c r="AN70" s="144"/>
      <c r="AO70" s="144"/>
      <c r="AP70" s="144"/>
      <c r="AQ70" s="144"/>
      <c r="AR70" s="144"/>
      <c r="AS70" s="144"/>
      <c r="AT70" s="144"/>
      <c r="AU70" s="144"/>
      <c r="AV70" s="144"/>
      <c r="AW70" s="144"/>
      <c r="AX70" s="144"/>
      <c r="AY70" s="144"/>
      <c r="BA70" s="201"/>
      <c r="BB70" s="201"/>
      <c r="BD70" s="144"/>
    </row>
    <row r="71" spans="1:56" s="145" customFormat="1">
      <c r="A71" s="144"/>
      <c r="F71" s="144"/>
      <c r="G71" s="122"/>
      <c r="H71" s="122"/>
      <c r="I71" s="122"/>
      <c r="J71" s="144"/>
      <c r="K71" s="144"/>
      <c r="L71" s="138"/>
      <c r="M71" s="139"/>
      <c r="N71" s="139"/>
      <c r="O71" s="139"/>
      <c r="P71" s="139"/>
      <c r="Q71" s="139"/>
      <c r="R71" s="139"/>
      <c r="AJ71" s="144"/>
      <c r="AK71" s="144"/>
      <c r="AL71" s="144"/>
      <c r="AM71" s="144"/>
      <c r="AN71" s="144"/>
      <c r="AO71" s="144"/>
      <c r="AP71" s="144"/>
      <c r="AQ71" s="144"/>
      <c r="AR71" s="144"/>
      <c r="AS71" s="144"/>
      <c r="AT71" s="144"/>
      <c r="AU71" s="144"/>
      <c r="AV71" s="144"/>
      <c r="AW71" s="144"/>
      <c r="AX71" s="144"/>
      <c r="AY71" s="144"/>
      <c r="BA71" s="201"/>
      <c r="BB71" s="201"/>
      <c r="BD71" s="144"/>
    </row>
    <row r="72" spans="1:56">
      <c r="A72" s="124"/>
      <c r="F72" s="124"/>
      <c r="G72" s="123"/>
      <c r="H72" s="123"/>
      <c r="I72" s="123"/>
      <c r="J72" s="124"/>
      <c r="K72" s="124"/>
      <c r="L72" s="140"/>
      <c r="M72" s="141"/>
      <c r="N72" s="141"/>
      <c r="O72" s="141"/>
      <c r="P72" s="141"/>
      <c r="Q72" s="141"/>
      <c r="R72" s="141"/>
      <c r="AJ72" s="124"/>
      <c r="AK72" s="124"/>
      <c r="AL72" s="124"/>
      <c r="AM72" s="124"/>
      <c r="AN72" s="124"/>
      <c r="AO72" s="124"/>
      <c r="AP72" s="124"/>
      <c r="AQ72" s="124"/>
      <c r="AR72" s="124"/>
      <c r="AS72" s="124"/>
      <c r="AT72" s="124"/>
      <c r="AU72" s="124"/>
      <c r="AV72" s="124"/>
      <c r="AW72" s="124"/>
      <c r="AX72" s="124"/>
      <c r="AY72" s="124"/>
      <c r="BA72" s="162"/>
      <c r="BB72" s="162"/>
      <c r="BD72" s="124"/>
    </row>
    <row r="73" spans="1:56">
      <c r="A73" s="124"/>
      <c r="F73" s="124"/>
      <c r="G73" s="123"/>
      <c r="H73" s="123"/>
      <c r="I73" s="123"/>
      <c r="J73" s="124"/>
      <c r="K73" s="124"/>
      <c r="L73" s="140"/>
      <c r="M73" s="141"/>
      <c r="N73" s="141"/>
      <c r="O73" s="141"/>
      <c r="P73" s="141"/>
      <c r="Q73" s="141"/>
      <c r="R73" s="141"/>
      <c r="AJ73" s="124"/>
      <c r="AK73" s="124"/>
      <c r="AL73" s="124"/>
      <c r="AM73" s="124"/>
      <c r="AN73" s="124"/>
      <c r="AO73" s="124"/>
      <c r="AP73" s="124"/>
      <c r="AQ73" s="124"/>
      <c r="AR73" s="124"/>
      <c r="AS73" s="124"/>
      <c r="AT73" s="124"/>
      <c r="AU73" s="124"/>
      <c r="AV73" s="124"/>
      <c r="AW73" s="124"/>
      <c r="AX73" s="124"/>
      <c r="AY73" s="124"/>
      <c r="BA73" s="162"/>
      <c r="BB73" s="162"/>
      <c r="BD73" s="124"/>
    </row>
    <row r="74" spans="1:56">
      <c r="A74" s="124"/>
      <c r="F74" s="124"/>
      <c r="G74" s="123"/>
      <c r="H74" s="123"/>
      <c r="I74" s="123"/>
      <c r="J74" s="124"/>
      <c r="K74" s="124"/>
      <c r="L74" s="140"/>
      <c r="M74" s="141"/>
      <c r="N74" s="141"/>
      <c r="O74" s="141"/>
      <c r="P74" s="141"/>
      <c r="Q74" s="141"/>
      <c r="R74" s="141"/>
      <c r="AJ74" s="124"/>
      <c r="AK74" s="124"/>
      <c r="AL74" s="124"/>
      <c r="AM74" s="124"/>
      <c r="AN74" s="124"/>
      <c r="AO74" s="124"/>
      <c r="AP74" s="124"/>
      <c r="AQ74" s="124"/>
      <c r="AR74" s="124"/>
      <c r="AS74" s="124"/>
      <c r="AT74" s="124"/>
      <c r="AU74" s="124"/>
      <c r="AV74" s="124"/>
      <c r="AW74" s="124"/>
      <c r="AX74" s="124"/>
      <c r="AY74" s="124"/>
      <c r="BA74" s="162"/>
      <c r="BB74" s="162"/>
      <c r="BD74" s="124"/>
    </row>
    <row r="75" spans="1:56">
      <c r="A75" s="124"/>
      <c r="F75" s="124"/>
      <c r="G75" s="123"/>
      <c r="H75" s="123"/>
      <c r="I75" s="123"/>
      <c r="J75" s="124"/>
      <c r="K75" s="124"/>
      <c r="L75" s="140"/>
      <c r="M75" s="141"/>
      <c r="N75" s="141"/>
      <c r="O75" s="141"/>
      <c r="P75" s="141"/>
      <c r="Q75" s="141"/>
      <c r="R75" s="141"/>
      <c r="AJ75" s="124"/>
      <c r="AK75" s="124"/>
      <c r="AL75" s="124"/>
      <c r="AM75" s="124"/>
      <c r="AN75" s="124"/>
      <c r="AO75" s="124"/>
      <c r="AP75" s="124"/>
      <c r="AQ75" s="124"/>
      <c r="AR75" s="124"/>
      <c r="AS75" s="124"/>
      <c r="AT75" s="124"/>
      <c r="AU75" s="124"/>
      <c r="AV75" s="124"/>
      <c r="AW75" s="124"/>
      <c r="AX75" s="124"/>
      <c r="AY75" s="124"/>
      <c r="BA75" s="162"/>
      <c r="BB75" s="162"/>
      <c r="BD75" s="124"/>
    </row>
    <row r="76" spans="1:56">
      <c r="A76" s="124"/>
      <c r="F76" s="124"/>
      <c r="G76" s="123"/>
      <c r="H76" s="123"/>
      <c r="I76" s="123"/>
      <c r="J76" s="124"/>
      <c r="K76" s="124"/>
      <c r="L76" s="140"/>
      <c r="M76" s="141"/>
      <c r="N76" s="141"/>
      <c r="O76" s="141"/>
      <c r="P76" s="141"/>
      <c r="Q76" s="141"/>
      <c r="R76" s="141"/>
      <c r="AJ76" s="124"/>
      <c r="AK76" s="124"/>
      <c r="AL76" s="124"/>
      <c r="AM76" s="124"/>
      <c r="AN76" s="124"/>
      <c r="AO76" s="124"/>
      <c r="AP76" s="124"/>
      <c r="AQ76" s="124"/>
      <c r="AR76" s="124"/>
      <c r="AS76" s="124"/>
      <c r="AT76" s="124"/>
      <c r="AU76" s="124"/>
      <c r="AV76" s="124"/>
      <c r="AW76" s="124"/>
      <c r="AX76" s="124"/>
      <c r="AY76" s="124"/>
      <c r="BA76" s="162"/>
      <c r="BB76" s="162"/>
      <c r="BD76" s="124"/>
    </row>
    <row r="77" spans="1:56">
      <c r="A77" s="124"/>
      <c r="F77" s="124"/>
      <c r="G77" s="123"/>
      <c r="H77" s="123"/>
      <c r="I77" s="123"/>
      <c r="J77" s="124"/>
      <c r="K77" s="124"/>
      <c r="L77" s="140"/>
      <c r="M77" s="141"/>
      <c r="N77" s="141"/>
      <c r="O77" s="141"/>
      <c r="P77" s="141"/>
      <c r="Q77" s="141"/>
      <c r="R77" s="141"/>
      <c r="AJ77" s="124"/>
      <c r="AK77" s="124"/>
      <c r="AL77" s="124"/>
      <c r="AM77" s="124"/>
      <c r="AN77" s="124"/>
      <c r="AO77" s="124"/>
      <c r="AP77" s="124"/>
      <c r="AQ77" s="124"/>
      <c r="AR77" s="124"/>
      <c r="AS77" s="124"/>
      <c r="AT77" s="124"/>
      <c r="AU77" s="124"/>
      <c r="AV77" s="124"/>
      <c r="AW77" s="124"/>
      <c r="AX77" s="124"/>
      <c r="AY77" s="124"/>
      <c r="BA77" s="162"/>
      <c r="BB77" s="162"/>
      <c r="BD77" s="124"/>
    </row>
    <row r="78" spans="1:56">
      <c r="A78" s="124"/>
      <c r="F78" s="124"/>
      <c r="G78" s="123"/>
      <c r="H78" s="123"/>
      <c r="I78" s="123"/>
      <c r="J78" s="124"/>
      <c r="K78" s="124"/>
      <c r="L78" s="140"/>
      <c r="M78" s="141"/>
      <c r="N78" s="141"/>
      <c r="O78" s="141"/>
      <c r="P78" s="141"/>
      <c r="Q78" s="141"/>
      <c r="R78" s="141"/>
      <c r="AJ78" s="124"/>
      <c r="AK78" s="124"/>
      <c r="AL78" s="124"/>
      <c r="AM78" s="124"/>
      <c r="AN78" s="124"/>
      <c r="AO78" s="124"/>
      <c r="AP78" s="124"/>
      <c r="AQ78" s="124"/>
      <c r="AR78" s="124"/>
      <c r="AS78" s="124"/>
      <c r="AT78" s="124"/>
      <c r="AU78" s="124"/>
      <c r="AV78" s="124"/>
      <c r="AW78" s="124"/>
      <c r="AX78" s="124"/>
      <c r="AY78" s="124"/>
      <c r="BA78" s="162"/>
      <c r="BB78" s="162"/>
      <c r="BD78" s="124"/>
    </row>
    <row r="79" spans="1:56">
      <c r="A79" s="124"/>
      <c r="F79" s="124"/>
      <c r="G79" s="123"/>
      <c r="H79" s="123"/>
      <c r="I79" s="123"/>
      <c r="J79" s="124"/>
      <c r="K79" s="124"/>
      <c r="L79" s="140"/>
      <c r="M79" s="141"/>
      <c r="N79" s="141"/>
      <c r="O79" s="141"/>
      <c r="P79" s="141"/>
      <c r="Q79" s="141"/>
      <c r="R79" s="141"/>
      <c r="AJ79" s="124"/>
      <c r="AK79" s="124"/>
      <c r="AL79" s="124"/>
      <c r="AM79" s="124"/>
      <c r="AN79" s="124"/>
      <c r="AO79" s="124"/>
      <c r="AP79" s="124"/>
      <c r="AQ79" s="124"/>
      <c r="AR79" s="124"/>
      <c r="AS79" s="124"/>
      <c r="AT79" s="124"/>
      <c r="AU79" s="124"/>
      <c r="AV79" s="124"/>
      <c r="AW79" s="124"/>
      <c r="AX79" s="124"/>
      <c r="AY79" s="124"/>
      <c r="BA79" s="162"/>
      <c r="BB79" s="162"/>
      <c r="BD79" s="124"/>
    </row>
    <row r="80" spans="1:56">
      <c r="A80" s="124"/>
      <c r="F80" s="124"/>
      <c r="G80" s="123"/>
      <c r="H80" s="123"/>
      <c r="I80" s="123"/>
      <c r="J80" s="124"/>
      <c r="K80" s="124"/>
      <c r="L80" s="140"/>
      <c r="M80" s="141"/>
      <c r="N80" s="141"/>
      <c r="O80" s="141"/>
      <c r="P80" s="141"/>
      <c r="Q80" s="141"/>
      <c r="R80" s="141"/>
      <c r="AJ80" s="124"/>
      <c r="AK80" s="124"/>
      <c r="AL80" s="124"/>
      <c r="AM80" s="124"/>
      <c r="AN80" s="124"/>
      <c r="AO80" s="124"/>
      <c r="AP80" s="124"/>
      <c r="AQ80" s="124"/>
      <c r="AR80" s="124"/>
      <c r="AS80" s="124"/>
      <c r="AT80" s="124"/>
      <c r="AU80" s="124"/>
      <c r="AV80" s="124"/>
      <c r="AW80" s="124"/>
      <c r="AX80" s="124"/>
      <c r="AY80" s="124"/>
      <c r="BA80" s="162"/>
      <c r="BB80" s="162"/>
      <c r="BD80" s="124"/>
    </row>
    <row r="81" spans="1:56">
      <c r="A81" s="124"/>
      <c r="F81" s="124"/>
      <c r="G81" s="123"/>
      <c r="H81" s="123"/>
      <c r="I81" s="123"/>
      <c r="J81" s="124"/>
      <c r="K81" s="124"/>
      <c r="L81" s="140"/>
      <c r="M81" s="141"/>
      <c r="N81" s="141"/>
      <c r="O81" s="141"/>
      <c r="P81" s="141"/>
      <c r="Q81" s="141"/>
      <c r="R81" s="141"/>
      <c r="AJ81" s="124"/>
      <c r="AK81" s="124"/>
      <c r="AL81" s="124"/>
      <c r="AM81" s="124"/>
      <c r="AN81" s="124"/>
      <c r="AO81" s="124"/>
      <c r="AP81" s="124"/>
      <c r="AQ81" s="124"/>
      <c r="AR81" s="124"/>
      <c r="AS81" s="124"/>
      <c r="AT81" s="124"/>
      <c r="AU81" s="124"/>
      <c r="AV81" s="124"/>
      <c r="AW81" s="124"/>
      <c r="AX81" s="124"/>
      <c r="AY81" s="124"/>
      <c r="BA81" s="162"/>
      <c r="BB81" s="162"/>
      <c r="BD81" s="124"/>
    </row>
    <row r="82" spans="1:56">
      <c r="A82" s="124"/>
      <c r="F82" s="124"/>
      <c r="G82" s="123"/>
      <c r="H82" s="123"/>
      <c r="I82" s="123"/>
      <c r="J82" s="124"/>
      <c r="K82" s="124"/>
      <c r="L82" s="140"/>
      <c r="M82" s="141"/>
      <c r="N82" s="141"/>
      <c r="O82" s="141"/>
      <c r="P82" s="141"/>
      <c r="Q82" s="141"/>
      <c r="R82" s="141"/>
      <c r="AJ82" s="124"/>
      <c r="AK82" s="124"/>
      <c r="AL82" s="124"/>
      <c r="AM82" s="124"/>
      <c r="AN82" s="124"/>
      <c r="AO82" s="124"/>
      <c r="AP82" s="124"/>
      <c r="AQ82" s="124"/>
      <c r="AR82" s="124"/>
      <c r="AS82" s="124"/>
      <c r="AT82" s="124"/>
      <c r="AU82" s="124"/>
      <c r="AV82" s="124"/>
      <c r="AW82" s="124"/>
      <c r="AX82" s="124"/>
      <c r="AY82" s="124"/>
      <c r="BA82" s="162"/>
      <c r="BB82" s="162"/>
      <c r="BD82" s="124"/>
    </row>
    <row r="83" spans="1:56">
      <c r="A83" s="124"/>
      <c r="F83" s="124"/>
      <c r="G83" s="123"/>
      <c r="H83" s="123"/>
      <c r="I83" s="123"/>
      <c r="J83" s="124"/>
      <c r="K83" s="124"/>
      <c r="L83" s="140"/>
      <c r="M83" s="141"/>
      <c r="N83" s="141"/>
      <c r="O83" s="141"/>
      <c r="P83" s="141"/>
      <c r="Q83" s="141"/>
      <c r="R83" s="141"/>
      <c r="AJ83" s="124"/>
      <c r="AK83" s="124"/>
      <c r="AL83" s="124"/>
      <c r="AM83" s="124"/>
      <c r="AN83" s="124"/>
      <c r="AO83" s="124"/>
      <c r="AP83" s="124"/>
      <c r="AQ83" s="124"/>
      <c r="AR83" s="124"/>
      <c r="AS83" s="124"/>
      <c r="AT83" s="124"/>
      <c r="AU83" s="124"/>
      <c r="AV83" s="124"/>
      <c r="AW83" s="124"/>
      <c r="AX83" s="124"/>
      <c r="AY83" s="124"/>
      <c r="BA83" s="162"/>
      <c r="BB83" s="162"/>
      <c r="BD83" s="124"/>
    </row>
    <row r="84" spans="1:56">
      <c r="A84" s="124"/>
      <c r="F84" s="124"/>
      <c r="G84" s="123"/>
      <c r="H84" s="123"/>
      <c r="I84" s="123"/>
      <c r="J84" s="124"/>
      <c r="K84" s="124"/>
      <c r="L84" s="140"/>
      <c r="M84" s="141"/>
      <c r="N84" s="141"/>
      <c r="O84" s="141"/>
      <c r="P84" s="141"/>
      <c r="Q84" s="141"/>
      <c r="R84" s="141"/>
      <c r="AJ84" s="124"/>
      <c r="AK84" s="124"/>
      <c r="AL84" s="124"/>
      <c r="AM84" s="124"/>
      <c r="AN84" s="124"/>
      <c r="AO84" s="124"/>
      <c r="AP84" s="124"/>
      <c r="AQ84" s="124"/>
      <c r="AR84" s="124"/>
      <c r="AS84" s="124"/>
      <c r="AT84" s="124"/>
      <c r="AU84" s="124"/>
      <c r="AV84" s="124"/>
      <c r="AW84" s="124"/>
      <c r="AX84" s="124"/>
      <c r="AY84" s="124"/>
      <c r="BA84" s="162"/>
      <c r="BB84" s="162"/>
      <c r="BD84" s="124"/>
    </row>
    <row r="85" spans="1:56">
      <c r="A85" s="124"/>
      <c r="F85" s="124"/>
      <c r="G85" s="123"/>
      <c r="H85" s="123"/>
      <c r="I85" s="123"/>
      <c r="J85" s="124"/>
      <c r="K85" s="124"/>
      <c r="L85" s="140"/>
      <c r="M85" s="141"/>
      <c r="N85" s="141"/>
      <c r="O85" s="141"/>
      <c r="P85" s="141"/>
      <c r="Q85" s="141"/>
      <c r="R85" s="141"/>
      <c r="AJ85" s="124"/>
      <c r="AK85" s="124"/>
      <c r="AL85" s="124"/>
      <c r="AM85" s="124"/>
      <c r="AN85" s="124"/>
      <c r="AO85" s="124"/>
      <c r="AP85" s="124"/>
      <c r="AQ85" s="124"/>
      <c r="AR85" s="124"/>
      <c r="AS85" s="124"/>
      <c r="AT85" s="124"/>
      <c r="AU85" s="124"/>
      <c r="AV85" s="124"/>
      <c r="AW85" s="124"/>
      <c r="AX85" s="124"/>
      <c r="AY85" s="124"/>
      <c r="BA85" s="162"/>
      <c r="BB85" s="162"/>
      <c r="BD85" s="124"/>
    </row>
    <row r="86" spans="1:56">
      <c r="A86" s="124"/>
      <c r="F86" s="124"/>
      <c r="G86" s="123"/>
      <c r="H86" s="123"/>
      <c r="I86" s="123"/>
      <c r="J86" s="124"/>
      <c r="K86" s="124"/>
      <c r="L86" s="140"/>
      <c r="M86" s="141"/>
      <c r="N86" s="141"/>
      <c r="O86" s="141"/>
      <c r="P86" s="141"/>
      <c r="Q86" s="141"/>
      <c r="R86" s="141"/>
      <c r="AJ86" s="124"/>
      <c r="AK86" s="124"/>
      <c r="AL86" s="124"/>
      <c r="AM86" s="124"/>
      <c r="AN86" s="124"/>
      <c r="AO86" s="124"/>
      <c r="AP86" s="124"/>
      <c r="AQ86" s="124"/>
      <c r="AR86" s="124"/>
      <c r="AS86" s="124"/>
      <c r="AT86" s="124"/>
      <c r="AU86" s="124"/>
      <c r="AV86" s="124"/>
      <c r="AW86" s="124"/>
      <c r="AX86" s="124"/>
      <c r="AY86" s="124"/>
      <c r="BA86" s="162"/>
      <c r="BB86" s="162"/>
      <c r="BD86" s="124"/>
    </row>
    <row r="87" spans="1:56">
      <c r="A87" s="124"/>
      <c r="F87" s="124"/>
      <c r="G87" s="123"/>
      <c r="H87" s="123"/>
      <c r="I87" s="123"/>
      <c r="J87" s="124"/>
      <c r="K87" s="124"/>
      <c r="L87" s="140"/>
      <c r="M87" s="141"/>
      <c r="N87" s="141"/>
      <c r="O87" s="141"/>
      <c r="P87" s="141"/>
      <c r="Q87" s="141"/>
      <c r="R87" s="141"/>
      <c r="AJ87" s="124"/>
      <c r="AK87" s="124"/>
      <c r="AL87" s="124"/>
      <c r="AM87" s="124"/>
      <c r="AN87" s="124"/>
      <c r="AO87" s="124"/>
      <c r="AP87" s="124"/>
      <c r="AQ87" s="124"/>
      <c r="AR87" s="124"/>
      <c r="AS87" s="124"/>
      <c r="AT87" s="124"/>
      <c r="AU87" s="124"/>
      <c r="AV87" s="124"/>
      <c r="AW87" s="124"/>
      <c r="AX87" s="124"/>
      <c r="AY87" s="124"/>
      <c r="BA87" s="162"/>
      <c r="BB87" s="162"/>
      <c r="BD87" s="124"/>
    </row>
    <row r="88" spans="1:56">
      <c r="A88" s="124"/>
      <c r="F88" s="124"/>
      <c r="G88" s="123"/>
      <c r="H88" s="123"/>
      <c r="I88" s="123"/>
      <c r="J88" s="124"/>
      <c r="K88" s="124"/>
      <c r="L88" s="140"/>
      <c r="M88" s="141"/>
      <c r="N88" s="141"/>
      <c r="O88" s="141"/>
      <c r="P88" s="141"/>
      <c r="Q88" s="141"/>
      <c r="R88" s="141"/>
      <c r="AJ88" s="124"/>
      <c r="AK88" s="124"/>
      <c r="AL88" s="124"/>
      <c r="AM88" s="124"/>
      <c r="AN88" s="124"/>
      <c r="AO88" s="124"/>
      <c r="AP88" s="124"/>
      <c r="AQ88" s="124"/>
      <c r="AR88" s="124"/>
      <c r="AS88" s="124"/>
      <c r="AT88" s="124"/>
      <c r="AU88" s="124"/>
      <c r="AV88" s="124"/>
      <c r="AW88" s="124"/>
      <c r="AX88" s="124"/>
      <c r="AY88" s="124"/>
      <c r="BA88" s="162"/>
      <c r="BB88" s="162"/>
      <c r="BD88" s="124"/>
    </row>
    <row r="89" spans="1:56">
      <c r="A89" s="124"/>
      <c r="F89" s="124"/>
      <c r="G89" s="123"/>
      <c r="H89" s="123"/>
      <c r="I89" s="123"/>
      <c r="J89" s="124"/>
      <c r="K89" s="124"/>
      <c r="L89" s="140"/>
      <c r="M89" s="141"/>
      <c r="N89" s="141"/>
      <c r="O89" s="141"/>
      <c r="P89" s="141"/>
      <c r="Q89" s="141"/>
      <c r="R89" s="141"/>
      <c r="AJ89" s="124"/>
      <c r="AK89" s="124"/>
      <c r="AL89" s="124"/>
      <c r="AM89" s="124"/>
      <c r="AN89" s="124"/>
      <c r="AO89" s="124"/>
      <c r="AP89" s="124"/>
      <c r="AQ89" s="124"/>
      <c r="AR89" s="124"/>
      <c r="AS89" s="124"/>
      <c r="AT89" s="124"/>
      <c r="AU89" s="124"/>
      <c r="AV89" s="124"/>
      <c r="AW89" s="124"/>
      <c r="AX89" s="124"/>
      <c r="AY89" s="124"/>
      <c r="BA89" s="162"/>
      <c r="BB89" s="162"/>
      <c r="BD89" s="124"/>
    </row>
    <row r="90" spans="1:56">
      <c r="A90" s="124"/>
      <c r="F90" s="124"/>
      <c r="G90" s="123"/>
      <c r="H90" s="123"/>
      <c r="I90" s="123"/>
      <c r="J90" s="124"/>
      <c r="K90" s="124"/>
      <c r="L90" s="140"/>
      <c r="M90" s="141"/>
      <c r="N90" s="141"/>
      <c r="O90" s="141"/>
      <c r="P90" s="141"/>
      <c r="Q90" s="141"/>
      <c r="R90" s="141"/>
      <c r="AJ90" s="124"/>
      <c r="AK90" s="124"/>
      <c r="AL90" s="124"/>
      <c r="AM90" s="124"/>
      <c r="AN90" s="124"/>
      <c r="AO90" s="124"/>
      <c r="AP90" s="124"/>
      <c r="AQ90" s="124"/>
      <c r="AR90" s="124"/>
      <c r="AS90" s="124"/>
      <c r="AT90" s="124"/>
      <c r="AU90" s="124"/>
      <c r="AV90" s="124"/>
      <c r="AW90" s="124"/>
      <c r="AX90" s="124"/>
      <c r="AY90" s="124"/>
      <c r="BA90" s="162"/>
      <c r="BB90" s="162"/>
      <c r="BD90" s="124"/>
    </row>
    <row r="91" spans="1:56">
      <c r="A91" s="124"/>
      <c r="F91" s="124"/>
      <c r="G91" s="123"/>
      <c r="H91" s="123"/>
      <c r="I91" s="123"/>
      <c r="J91" s="124"/>
      <c r="K91" s="124"/>
      <c r="L91" s="140"/>
      <c r="M91" s="141"/>
      <c r="N91" s="141"/>
      <c r="O91" s="141"/>
      <c r="P91" s="141"/>
      <c r="Q91" s="141"/>
      <c r="R91" s="141"/>
      <c r="AJ91" s="124"/>
      <c r="AK91" s="124"/>
      <c r="AL91" s="124"/>
      <c r="AM91" s="124"/>
      <c r="AN91" s="124"/>
      <c r="AO91" s="124"/>
      <c r="AP91" s="124"/>
      <c r="AQ91" s="124"/>
      <c r="AR91" s="124"/>
      <c r="AS91" s="124"/>
      <c r="AT91" s="124"/>
      <c r="AU91" s="124"/>
      <c r="AV91" s="124"/>
      <c r="AW91" s="124"/>
      <c r="AX91" s="124"/>
      <c r="AY91" s="124"/>
      <c r="BA91" s="162"/>
      <c r="BB91" s="162"/>
      <c r="BD91" s="124"/>
    </row>
    <row r="92" spans="1:56">
      <c r="A92" s="124"/>
      <c r="F92" s="124"/>
      <c r="G92" s="123"/>
      <c r="H92" s="123"/>
      <c r="I92" s="123"/>
      <c r="J92" s="124"/>
      <c r="K92" s="124"/>
      <c r="L92" s="140"/>
      <c r="M92" s="141"/>
      <c r="N92" s="141"/>
      <c r="O92" s="141"/>
      <c r="P92" s="141"/>
      <c r="Q92" s="141"/>
      <c r="R92" s="141"/>
      <c r="AJ92" s="124"/>
      <c r="AK92" s="124"/>
      <c r="AL92" s="124"/>
      <c r="AM92" s="124"/>
      <c r="AN92" s="124"/>
      <c r="AO92" s="124"/>
      <c r="AP92" s="124"/>
      <c r="AQ92" s="124"/>
      <c r="AR92" s="124"/>
      <c r="AS92" s="124"/>
      <c r="AT92" s="124"/>
      <c r="AU92" s="124"/>
      <c r="AV92" s="124"/>
      <c r="AW92" s="124"/>
      <c r="AX92" s="124"/>
      <c r="AY92" s="124"/>
      <c r="BA92" s="162"/>
      <c r="BB92" s="162"/>
      <c r="BD92" s="124"/>
    </row>
    <row r="93" spans="1:56">
      <c r="A93" s="124"/>
      <c r="F93" s="124"/>
      <c r="G93" s="123"/>
      <c r="H93" s="123"/>
      <c r="I93" s="123"/>
      <c r="J93" s="124"/>
      <c r="K93" s="124"/>
      <c r="L93" s="140"/>
      <c r="M93" s="141"/>
      <c r="N93" s="141"/>
      <c r="O93" s="141"/>
      <c r="P93" s="141"/>
      <c r="Q93" s="141"/>
      <c r="R93" s="141"/>
      <c r="AJ93" s="124"/>
      <c r="AK93" s="124"/>
      <c r="AL93" s="124"/>
      <c r="AM93" s="124"/>
      <c r="AN93" s="124"/>
      <c r="AO93" s="124"/>
      <c r="AP93" s="124"/>
      <c r="AQ93" s="124"/>
      <c r="AR93" s="124"/>
      <c r="AS93" s="124"/>
      <c r="AT93" s="124"/>
      <c r="AU93" s="124"/>
      <c r="AV93" s="124"/>
      <c r="AW93" s="124"/>
      <c r="AX93" s="124"/>
      <c r="AY93" s="124"/>
      <c r="BA93" s="162"/>
      <c r="BB93" s="162"/>
      <c r="BD93" s="124"/>
    </row>
    <row r="94" spans="1:56">
      <c r="A94" s="124"/>
      <c r="F94" s="124"/>
      <c r="G94" s="123"/>
      <c r="H94" s="123"/>
      <c r="I94" s="123"/>
      <c r="J94" s="124"/>
      <c r="K94" s="124"/>
      <c r="L94" s="140"/>
      <c r="M94" s="141"/>
      <c r="N94" s="141"/>
      <c r="O94" s="141"/>
      <c r="P94" s="141"/>
      <c r="Q94" s="141"/>
      <c r="R94" s="141"/>
      <c r="AJ94" s="124"/>
      <c r="AK94" s="124"/>
      <c r="AL94" s="124"/>
      <c r="AM94" s="124"/>
      <c r="AN94" s="124"/>
      <c r="AO94" s="124"/>
      <c r="AP94" s="124"/>
      <c r="AQ94" s="124"/>
      <c r="AR94" s="124"/>
      <c r="AS94" s="124"/>
      <c r="AT94" s="124"/>
      <c r="AU94" s="124"/>
      <c r="AV94" s="124"/>
      <c r="AW94" s="124"/>
      <c r="AX94" s="124"/>
      <c r="AY94" s="124"/>
      <c r="BA94" s="162"/>
      <c r="BB94" s="162"/>
      <c r="BD94" s="124"/>
    </row>
    <row r="95" spans="1:56">
      <c r="A95" s="124"/>
      <c r="F95" s="124"/>
      <c r="G95" s="123"/>
      <c r="H95" s="123"/>
      <c r="I95" s="123"/>
      <c r="J95" s="124"/>
      <c r="K95" s="124"/>
      <c r="L95" s="140"/>
      <c r="M95" s="141"/>
      <c r="N95" s="141"/>
      <c r="O95" s="141"/>
      <c r="P95" s="141"/>
      <c r="Q95" s="141"/>
      <c r="R95" s="141"/>
      <c r="AJ95" s="124"/>
      <c r="AK95" s="124"/>
      <c r="AL95" s="124"/>
      <c r="AM95" s="124"/>
      <c r="AN95" s="124"/>
      <c r="AO95" s="124"/>
      <c r="AP95" s="124"/>
      <c r="AQ95" s="124"/>
      <c r="AR95" s="124"/>
      <c r="AS95" s="124"/>
      <c r="AT95" s="124"/>
      <c r="AU95" s="124"/>
      <c r="AV95" s="124"/>
      <c r="AW95" s="124"/>
      <c r="AX95" s="124"/>
      <c r="AY95" s="124"/>
      <c r="BA95" s="162"/>
      <c r="BB95" s="162"/>
      <c r="BD95" s="124"/>
    </row>
    <row r="96" spans="1:56">
      <c r="A96" s="124"/>
      <c r="F96" s="124"/>
      <c r="G96" s="123"/>
      <c r="H96" s="123"/>
      <c r="I96" s="123"/>
      <c r="J96" s="124"/>
      <c r="K96" s="124"/>
      <c r="L96" s="140"/>
      <c r="M96" s="141"/>
      <c r="N96" s="141"/>
      <c r="O96" s="141"/>
      <c r="P96" s="141"/>
      <c r="Q96" s="141"/>
      <c r="R96" s="141"/>
      <c r="AJ96" s="124"/>
      <c r="AK96" s="124"/>
      <c r="AL96" s="124"/>
      <c r="AM96" s="124"/>
      <c r="AN96" s="124"/>
      <c r="AO96" s="124"/>
      <c r="AP96" s="124"/>
      <c r="AQ96" s="124"/>
      <c r="AR96" s="124"/>
      <c r="AS96" s="124"/>
      <c r="AT96" s="124"/>
      <c r="AU96" s="124"/>
      <c r="AV96" s="124"/>
      <c r="AW96" s="124"/>
      <c r="AX96" s="124"/>
      <c r="AY96" s="124"/>
      <c r="BA96" s="162"/>
      <c r="BB96" s="162"/>
      <c r="BD96" s="124"/>
    </row>
    <row r="97" spans="1:56">
      <c r="A97" s="124"/>
      <c r="F97" s="124"/>
      <c r="G97" s="123"/>
      <c r="H97" s="123"/>
      <c r="I97" s="123"/>
      <c r="J97" s="124"/>
      <c r="K97" s="124"/>
      <c r="L97" s="140"/>
      <c r="M97" s="141"/>
      <c r="N97" s="141"/>
      <c r="O97" s="141"/>
      <c r="P97" s="141"/>
      <c r="Q97" s="141"/>
      <c r="R97" s="141"/>
      <c r="AJ97" s="124"/>
      <c r="AK97" s="124"/>
      <c r="AL97" s="124"/>
      <c r="AM97" s="124"/>
      <c r="AN97" s="124"/>
      <c r="AO97" s="124"/>
      <c r="AP97" s="124"/>
      <c r="AQ97" s="124"/>
      <c r="AR97" s="124"/>
      <c r="AS97" s="124"/>
      <c r="AT97" s="124"/>
      <c r="AU97" s="124"/>
      <c r="AV97" s="124"/>
      <c r="AW97" s="124"/>
      <c r="AX97" s="124"/>
      <c r="AY97" s="124"/>
      <c r="BA97" s="162"/>
      <c r="BB97" s="162"/>
      <c r="BD97" s="124"/>
    </row>
    <row r="98" spans="1:56">
      <c r="A98" s="124"/>
      <c r="F98" s="124"/>
      <c r="G98" s="123"/>
      <c r="H98" s="123"/>
      <c r="I98" s="123"/>
      <c r="J98" s="124"/>
      <c r="K98" s="124"/>
      <c r="L98" s="140"/>
      <c r="M98" s="141"/>
      <c r="N98" s="141"/>
      <c r="O98" s="141"/>
      <c r="P98" s="141"/>
      <c r="Q98" s="141"/>
      <c r="R98" s="141"/>
      <c r="AJ98" s="124"/>
      <c r="AK98" s="124"/>
      <c r="AL98" s="124"/>
      <c r="AM98" s="124"/>
      <c r="AN98" s="124"/>
      <c r="AO98" s="124"/>
      <c r="AP98" s="124"/>
      <c r="AQ98" s="124"/>
      <c r="AR98" s="124"/>
      <c r="AS98" s="124"/>
      <c r="AT98" s="124"/>
      <c r="AU98" s="124"/>
      <c r="AV98" s="124"/>
      <c r="AW98" s="124"/>
      <c r="AX98" s="124"/>
      <c r="AY98" s="124"/>
      <c r="BA98" s="162"/>
      <c r="BB98" s="162"/>
      <c r="BD98" s="124"/>
    </row>
    <row r="99" spans="1:56">
      <c r="A99" s="124"/>
      <c r="F99" s="124"/>
      <c r="G99" s="123"/>
      <c r="H99" s="123"/>
      <c r="I99" s="123"/>
      <c r="J99" s="124"/>
      <c r="K99" s="124"/>
      <c r="L99" s="140"/>
      <c r="M99" s="141"/>
      <c r="N99" s="141"/>
      <c r="O99" s="141"/>
      <c r="P99" s="141"/>
      <c r="Q99" s="141"/>
      <c r="R99" s="141"/>
      <c r="AJ99" s="124"/>
      <c r="AK99" s="124"/>
      <c r="AL99" s="124"/>
      <c r="AM99" s="124"/>
      <c r="AN99" s="124"/>
      <c r="AO99" s="124"/>
      <c r="AP99" s="124"/>
      <c r="AQ99" s="124"/>
      <c r="AR99" s="124"/>
      <c r="AS99" s="124"/>
      <c r="AT99" s="124"/>
      <c r="AU99" s="124"/>
      <c r="AV99" s="124"/>
      <c r="AW99" s="124"/>
      <c r="AX99" s="124"/>
      <c r="AY99" s="124"/>
      <c r="BA99" s="162"/>
      <c r="BB99" s="162"/>
      <c r="BD99" s="124"/>
    </row>
    <row r="100" spans="1:56">
      <c r="A100" s="124"/>
      <c r="F100" s="124"/>
      <c r="G100" s="123"/>
      <c r="H100" s="123"/>
      <c r="I100" s="123"/>
      <c r="J100" s="124"/>
      <c r="K100" s="124"/>
      <c r="L100" s="140"/>
      <c r="M100" s="141"/>
      <c r="N100" s="141"/>
      <c r="O100" s="141"/>
      <c r="P100" s="141"/>
      <c r="Q100" s="141"/>
      <c r="R100" s="141"/>
      <c r="AJ100" s="124"/>
      <c r="AK100" s="124"/>
      <c r="AL100" s="124"/>
      <c r="AM100" s="124"/>
      <c r="AN100" s="124"/>
      <c r="AO100" s="124"/>
      <c r="AP100" s="124"/>
      <c r="AQ100" s="124"/>
      <c r="AR100" s="124"/>
      <c r="AS100" s="124"/>
      <c r="AT100" s="124"/>
      <c r="AU100" s="124"/>
      <c r="AV100" s="124"/>
      <c r="AW100" s="124"/>
      <c r="AX100" s="124"/>
      <c r="AY100" s="124"/>
      <c r="BA100" s="162"/>
      <c r="BB100" s="162"/>
      <c r="BD100" s="124"/>
    </row>
    <row r="101" spans="1:56">
      <c r="A101" s="124"/>
      <c r="F101" s="124"/>
      <c r="G101" s="123"/>
      <c r="H101" s="123"/>
      <c r="I101" s="123"/>
      <c r="J101" s="124"/>
      <c r="K101" s="124"/>
      <c r="L101" s="140"/>
      <c r="M101" s="141"/>
      <c r="N101" s="141"/>
      <c r="O101" s="141"/>
      <c r="P101" s="141"/>
      <c r="Q101" s="141"/>
      <c r="R101" s="141"/>
      <c r="AJ101" s="124"/>
      <c r="AK101" s="124"/>
      <c r="AL101" s="124"/>
      <c r="AM101" s="124"/>
      <c r="AN101" s="124"/>
      <c r="AO101" s="124"/>
      <c r="AP101" s="124"/>
      <c r="AQ101" s="124"/>
      <c r="AR101" s="124"/>
      <c r="AS101" s="124"/>
      <c r="AT101" s="124"/>
      <c r="AU101" s="124"/>
      <c r="AV101" s="124"/>
      <c r="AW101" s="124"/>
      <c r="AX101" s="124"/>
      <c r="AY101" s="124"/>
      <c r="BA101" s="162"/>
      <c r="BB101" s="162"/>
      <c r="BD101" s="124"/>
    </row>
    <row r="102" spans="1:56">
      <c r="A102" s="124"/>
      <c r="F102" s="124"/>
      <c r="G102" s="123"/>
      <c r="H102" s="123"/>
      <c r="I102" s="123"/>
      <c r="J102" s="124"/>
      <c r="K102" s="124"/>
      <c r="L102" s="140"/>
      <c r="M102" s="141"/>
      <c r="N102" s="141"/>
      <c r="O102" s="141"/>
      <c r="P102" s="141"/>
      <c r="Q102" s="141"/>
      <c r="R102" s="141"/>
      <c r="AJ102" s="124"/>
      <c r="AK102" s="124"/>
      <c r="AL102" s="124"/>
      <c r="AM102" s="124"/>
      <c r="AN102" s="124"/>
      <c r="AO102" s="124"/>
      <c r="AP102" s="124"/>
      <c r="AQ102" s="124"/>
      <c r="AR102" s="124"/>
      <c r="AS102" s="124"/>
      <c r="AT102" s="124"/>
      <c r="AU102" s="124"/>
      <c r="AV102" s="124"/>
      <c r="AW102" s="124"/>
      <c r="AX102" s="124"/>
      <c r="AY102" s="124"/>
      <c r="BA102" s="162"/>
      <c r="BB102" s="162"/>
      <c r="BD102" s="124"/>
    </row>
    <row r="103" spans="1:56">
      <c r="A103" s="124"/>
      <c r="F103" s="124"/>
      <c r="G103" s="123"/>
      <c r="H103" s="123"/>
      <c r="I103" s="123"/>
      <c r="J103" s="124"/>
      <c r="K103" s="124"/>
      <c r="L103" s="140"/>
      <c r="M103" s="141"/>
      <c r="N103" s="141"/>
      <c r="O103" s="141"/>
      <c r="P103" s="141"/>
      <c r="Q103" s="141"/>
      <c r="R103" s="141"/>
      <c r="AJ103" s="124"/>
      <c r="AK103" s="124"/>
      <c r="AL103" s="124"/>
      <c r="AM103" s="124"/>
      <c r="AN103" s="124"/>
      <c r="AO103" s="124"/>
      <c r="AP103" s="124"/>
      <c r="AQ103" s="124"/>
      <c r="AR103" s="124"/>
      <c r="AS103" s="124"/>
      <c r="AT103" s="124"/>
      <c r="AU103" s="124"/>
      <c r="AV103" s="124"/>
      <c r="AW103" s="124"/>
      <c r="AX103" s="124"/>
      <c r="AY103" s="124"/>
      <c r="BA103" s="162"/>
      <c r="BB103" s="162"/>
      <c r="BD103" s="124"/>
    </row>
    <row r="104" spans="1:56">
      <c r="A104" s="124"/>
      <c r="F104" s="124"/>
      <c r="G104" s="123"/>
      <c r="H104" s="123"/>
      <c r="I104" s="123"/>
      <c r="J104" s="124"/>
      <c r="K104" s="124"/>
      <c r="L104" s="140"/>
      <c r="M104" s="141"/>
      <c r="N104" s="141"/>
      <c r="O104" s="141"/>
      <c r="P104" s="141"/>
      <c r="Q104" s="141"/>
      <c r="R104" s="141"/>
      <c r="AJ104" s="124"/>
      <c r="AK104" s="124"/>
      <c r="AL104" s="124"/>
      <c r="AM104" s="124"/>
      <c r="AN104" s="124"/>
      <c r="AO104" s="124"/>
      <c r="AP104" s="124"/>
      <c r="AQ104" s="124"/>
      <c r="AR104" s="124"/>
      <c r="AS104" s="124"/>
      <c r="AT104" s="124"/>
      <c r="AU104" s="124"/>
      <c r="AV104" s="124"/>
      <c r="AW104" s="124"/>
      <c r="AX104" s="124"/>
      <c r="AY104" s="124"/>
      <c r="BA104" s="162"/>
      <c r="BB104" s="162"/>
      <c r="BD104" s="124"/>
    </row>
    <row r="105" spans="1:56">
      <c r="A105" s="124"/>
      <c r="F105" s="124"/>
      <c r="G105" s="123"/>
      <c r="H105" s="123"/>
      <c r="I105" s="123"/>
      <c r="J105" s="124"/>
      <c r="K105" s="124"/>
      <c r="L105" s="140"/>
      <c r="M105" s="141"/>
      <c r="N105" s="141"/>
      <c r="O105" s="141"/>
      <c r="P105" s="141"/>
      <c r="Q105" s="141"/>
      <c r="R105" s="141"/>
      <c r="AJ105" s="124"/>
      <c r="AK105" s="124"/>
      <c r="AL105" s="124"/>
      <c r="AM105" s="124"/>
      <c r="AN105" s="124"/>
      <c r="AO105" s="124"/>
      <c r="AP105" s="124"/>
      <c r="AQ105" s="124"/>
      <c r="AR105" s="124"/>
      <c r="AS105" s="124"/>
      <c r="AT105" s="124"/>
      <c r="AU105" s="124"/>
      <c r="AV105" s="124"/>
      <c r="AW105" s="124"/>
      <c r="AX105" s="124"/>
      <c r="AY105" s="124"/>
      <c r="BA105" s="162"/>
      <c r="BB105" s="162"/>
      <c r="BD105" s="124"/>
    </row>
    <row r="106" spans="1:56">
      <c r="A106" s="124"/>
      <c r="F106" s="124"/>
      <c r="G106" s="123"/>
      <c r="H106" s="123"/>
      <c r="I106" s="123"/>
      <c r="J106" s="124"/>
      <c r="K106" s="124"/>
      <c r="L106" s="140"/>
      <c r="M106" s="141"/>
      <c r="N106" s="141"/>
      <c r="O106" s="141"/>
      <c r="P106" s="141"/>
      <c r="Q106" s="141"/>
      <c r="R106" s="141"/>
      <c r="AJ106" s="124"/>
      <c r="AK106" s="124"/>
      <c r="AL106" s="124"/>
      <c r="AM106" s="124"/>
      <c r="AN106" s="124"/>
      <c r="AO106" s="124"/>
      <c r="AP106" s="124"/>
      <c r="AQ106" s="124"/>
      <c r="AR106" s="124"/>
      <c r="AS106" s="124"/>
      <c r="AT106" s="124"/>
      <c r="AU106" s="124"/>
      <c r="AV106" s="124"/>
      <c r="AW106" s="124"/>
      <c r="AX106" s="124"/>
      <c r="AY106" s="124"/>
      <c r="BA106" s="162"/>
      <c r="BB106" s="162"/>
      <c r="BD106" s="124"/>
    </row>
    <row r="107" spans="1:56">
      <c r="A107" s="124"/>
      <c r="F107" s="124"/>
      <c r="G107" s="123"/>
      <c r="H107" s="123"/>
      <c r="I107" s="123"/>
      <c r="J107" s="124"/>
      <c r="K107" s="124"/>
      <c r="L107" s="140"/>
      <c r="M107" s="141"/>
      <c r="N107" s="141"/>
      <c r="O107" s="141"/>
      <c r="P107" s="141"/>
      <c r="Q107" s="141"/>
      <c r="R107" s="141"/>
      <c r="AJ107" s="124"/>
      <c r="AK107" s="124"/>
      <c r="AL107" s="124"/>
      <c r="AM107" s="124"/>
      <c r="AN107" s="124"/>
      <c r="AO107" s="124"/>
      <c r="AP107" s="124"/>
      <c r="AQ107" s="124"/>
      <c r="AR107" s="124"/>
      <c r="AS107" s="124"/>
      <c r="AT107" s="124"/>
      <c r="AU107" s="124"/>
      <c r="AV107" s="124"/>
      <c r="AW107" s="124"/>
      <c r="AX107" s="124"/>
      <c r="AY107" s="124"/>
      <c r="BA107" s="162"/>
      <c r="BB107" s="162"/>
      <c r="BD107" s="124"/>
    </row>
    <row r="108" spans="1:56">
      <c r="A108" s="124"/>
      <c r="F108" s="124"/>
      <c r="G108" s="123"/>
      <c r="H108" s="123"/>
      <c r="I108" s="123"/>
      <c r="J108" s="124"/>
      <c r="K108" s="124"/>
      <c r="L108" s="140"/>
      <c r="M108" s="141"/>
      <c r="N108" s="141"/>
      <c r="O108" s="141"/>
      <c r="P108" s="141"/>
      <c r="Q108" s="141"/>
      <c r="R108" s="141"/>
      <c r="AJ108" s="124"/>
      <c r="AK108" s="124"/>
      <c r="AL108" s="124"/>
      <c r="AM108" s="124"/>
      <c r="AN108" s="124"/>
      <c r="AO108" s="124"/>
      <c r="AP108" s="124"/>
      <c r="AQ108" s="124"/>
      <c r="AR108" s="124"/>
      <c r="AS108" s="124"/>
      <c r="AT108" s="124"/>
      <c r="AU108" s="124"/>
      <c r="AV108" s="124"/>
      <c r="AW108" s="124"/>
      <c r="AX108" s="124"/>
      <c r="AY108" s="124"/>
      <c r="BA108" s="162"/>
      <c r="BB108" s="162"/>
      <c r="BD108" s="124"/>
    </row>
    <row r="109" spans="1:56">
      <c r="A109" s="124"/>
      <c r="F109" s="124"/>
      <c r="G109" s="123"/>
      <c r="H109" s="123"/>
      <c r="I109" s="123"/>
      <c r="J109" s="124"/>
      <c r="K109" s="124"/>
      <c r="L109" s="140"/>
      <c r="M109" s="141"/>
      <c r="N109" s="141"/>
      <c r="O109" s="141"/>
      <c r="P109" s="141"/>
      <c r="Q109" s="141"/>
      <c r="R109" s="141"/>
      <c r="AJ109" s="124"/>
      <c r="AK109" s="124"/>
      <c r="AL109" s="124"/>
      <c r="AM109" s="124"/>
      <c r="AN109" s="124"/>
      <c r="AO109" s="124"/>
      <c r="AP109" s="124"/>
      <c r="AQ109" s="124"/>
      <c r="AR109" s="124"/>
      <c r="AS109" s="124"/>
      <c r="AT109" s="124"/>
      <c r="AU109" s="124"/>
      <c r="AV109" s="124"/>
      <c r="AW109" s="124"/>
      <c r="AX109" s="124"/>
      <c r="AY109" s="124"/>
      <c r="BA109" s="162"/>
      <c r="BB109" s="162"/>
      <c r="BD109" s="124"/>
    </row>
    <row r="110" spans="1:56">
      <c r="A110" s="124"/>
      <c r="F110" s="124"/>
      <c r="G110" s="123"/>
      <c r="H110" s="123"/>
      <c r="I110" s="123"/>
      <c r="J110" s="124"/>
      <c r="K110" s="124"/>
      <c r="L110" s="140"/>
      <c r="M110" s="141"/>
      <c r="N110" s="141"/>
      <c r="O110" s="141"/>
      <c r="P110" s="141"/>
      <c r="Q110" s="141"/>
      <c r="R110" s="141"/>
      <c r="AJ110" s="124"/>
      <c r="AK110" s="124"/>
      <c r="AL110" s="124"/>
      <c r="AM110" s="124"/>
      <c r="AN110" s="124"/>
      <c r="AO110" s="124"/>
      <c r="AP110" s="124"/>
      <c r="AQ110" s="124"/>
      <c r="AR110" s="124"/>
      <c r="AS110" s="124"/>
      <c r="AT110" s="124"/>
      <c r="AU110" s="124"/>
      <c r="AV110" s="124"/>
      <c r="AW110" s="124"/>
      <c r="AX110" s="124"/>
      <c r="AY110" s="124"/>
      <c r="BA110" s="162"/>
      <c r="BB110" s="162"/>
      <c r="BD110" s="124"/>
    </row>
    <row r="111" spans="1:56">
      <c r="A111" s="124"/>
      <c r="F111" s="124"/>
      <c r="G111" s="123"/>
      <c r="H111" s="123"/>
      <c r="I111" s="123"/>
      <c r="J111" s="124"/>
      <c r="K111" s="124"/>
      <c r="L111" s="140"/>
      <c r="M111" s="141"/>
      <c r="N111" s="141"/>
      <c r="O111" s="141"/>
      <c r="P111" s="141"/>
      <c r="Q111" s="141"/>
      <c r="R111" s="141"/>
      <c r="AJ111" s="124"/>
      <c r="AK111" s="124"/>
      <c r="AL111" s="124"/>
      <c r="AM111" s="124"/>
      <c r="AN111" s="124"/>
      <c r="AO111" s="124"/>
      <c r="AP111" s="124"/>
      <c r="AQ111" s="124"/>
      <c r="AR111" s="124"/>
      <c r="AS111" s="124"/>
      <c r="AT111" s="124"/>
      <c r="AU111" s="124"/>
      <c r="AV111" s="124"/>
      <c r="AW111" s="124"/>
      <c r="AX111" s="124"/>
      <c r="AY111" s="124"/>
      <c r="BA111" s="162"/>
      <c r="BB111" s="162"/>
      <c r="BD111" s="124"/>
    </row>
    <row r="112" spans="1:56">
      <c r="A112" s="124"/>
      <c r="F112" s="124"/>
      <c r="G112" s="123"/>
      <c r="H112" s="123"/>
      <c r="I112" s="123"/>
      <c r="J112" s="124"/>
      <c r="K112" s="124"/>
      <c r="L112" s="140"/>
      <c r="M112" s="141"/>
      <c r="N112" s="141"/>
      <c r="O112" s="141"/>
      <c r="P112" s="141"/>
      <c r="Q112" s="141"/>
      <c r="R112" s="141"/>
      <c r="AJ112" s="124"/>
      <c r="AK112" s="124"/>
      <c r="AL112" s="124"/>
      <c r="AM112" s="124"/>
      <c r="AN112" s="124"/>
      <c r="AO112" s="124"/>
      <c r="AP112" s="124"/>
      <c r="AQ112" s="124"/>
      <c r="AR112" s="124"/>
      <c r="AS112" s="124"/>
      <c r="AT112" s="124"/>
      <c r="AU112" s="124"/>
      <c r="AV112" s="124"/>
      <c r="AW112" s="124"/>
      <c r="AX112" s="124"/>
      <c r="AY112" s="124"/>
      <c r="BA112" s="162"/>
      <c r="BB112" s="162"/>
      <c r="BD112" s="124"/>
    </row>
    <row r="113" spans="1:56">
      <c r="A113" s="124"/>
      <c r="F113" s="124"/>
      <c r="G113" s="123"/>
      <c r="H113" s="123"/>
      <c r="I113" s="123"/>
      <c r="J113" s="124"/>
      <c r="K113" s="124"/>
      <c r="L113" s="140"/>
      <c r="M113" s="141"/>
      <c r="N113" s="141"/>
      <c r="O113" s="141"/>
      <c r="P113" s="141"/>
      <c r="Q113" s="141"/>
      <c r="R113" s="141"/>
      <c r="AJ113" s="124"/>
      <c r="AK113" s="124"/>
      <c r="AL113" s="124"/>
      <c r="AM113" s="124"/>
      <c r="AN113" s="124"/>
      <c r="AO113" s="124"/>
      <c r="AP113" s="124"/>
      <c r="AQ113" s="124"/>
      <c r="AR113" s="124"/>
      <c r="AS113" s="124"/>
      <c r="AT113" s="124"/>
      <c r="AU113" s="124"/>
      <c r="AV113" s="124"/>
      <c r="AW113" s="124"/>
      <c r="AX113" s="124"/>
      <c r="AY113" s="124"/>
      <c r="BA113" s="162"/>
      <c r="BB113" s="162"/>
      <c r="BD113" s="124"/>
    </row>
    <row r="114" spans="1:56">
      <c r="A114" s="124"/>
      <c r="F114" s="124"/>
      <c r="G114" s="123"/>
      <c r="H114" s="123"/>
      <c r="I114" s="123"/>
      <c r="J114" s="124"/>
      <c r="K114" s="124"/>
      <c r="L114" s="140"/>
      <c r="M114" s="141"/>
      <c r="N114" s="141"/>
      <c r="O114" s="141"/>
      <c r="P114" s="141"/>
      <c r="Q114" s="141"/>
      <c r="R114" s="141"/>
      <c r="AJ114" s="124"/>
      <c r="AK114" s="124"/>
      <c r="AL114" s="124"/>
      <c r="AM114" s="124"/>
      <c r="AN114" s="124"/>
      <c r="AO114" s="124"/>
      <c r="AP114" s="124"/>
      <c r="AQ114" s="124"/>
      <c r="AR114" s="124"/>
      <c r="AS114" s="124"/>
      <c r="AT114" s="124"/>
      <c r="AU114" s="124"/>
      <c r="AV114" s="124"/>
      <c r="AW114" s="124"/>
      <c r="AX114" s="124"/>
      <c r="AY114" s="124"/>
      <c r="BA114" s="162"/>
      <c r="BB114" s="162"/>
      <c r="BD114" s="124"/>
    </row>
    <row r="115" spans="1:56">
      <c r="A115" s="124"/>
      <c r="F115" s="124"/>
      <c r="G115" s="123"/>
      <c r="H115" s="123"/>
      <c r="I115" s="123"/>
      <c r="J115" s="124"/>
      <c r="K115" s="124"/>
      <c r="L115" s="140"/>
      <c r="M115" s="141"/>
      <c r="N115" s="141"/>
      <c r="O115" s="141"/>
      <c r="P115" s="141"/>
      <c r="Q115" s="141"/>
      <c r="R115" s="141"/>
      <c r="AJ115" s="124"/>
      <c r="AK115" s="124"/>
      <c r="AL115" s="124"/>
      <c r="AM115" s="124"/>
      <c r="AN115" s="124"/>
      <c r="AO115" s="124"/>
      <c r="AP115" s="124"/>
      <c r="AQ115" s="124"/>
      <c r="AR115" s="124"/>
      <c r="AS115" s="124"/>
      <c r="AT115" s="124"/>
      <c r="AU115" s="124"/>
      <c r="AV115" s="124"/>
      <c r="AW115" s="124"/>
      <c r="AX115" s="124"/>
      <c r="AY115" s="124"/>
      <c r="BA115" s="162"/>
      <c r="BB115" s="162"/>
      <c r="BD115" s="124"/>
    </row>
    <row r="116" spans="1:56">
      <c r="A116" s="124"/>
      <c r="F116" s="124"/>
      <c r="G116" s="123"/>
      <c r="H116" s="123"/>
      <c r="I116" s="123"/>
      <c r="J116" s="124"/>
      <c r="K116" s="124"/>
      <c r="L116" s="140"/>
      <c r="M116" s="141"/>
      <c r="N116" s="141"/>
      <c r="O116" s="141"/>
      <c r="P116" s="141"/>
      <c r="Q116" s="141"/>
      <c r="R116" s="141"/>
      <c r="AJ116" s="124"/>
      <c r="AK116" s="124"/>
      <c r="AL116" s="124"/>
      <c r="AM116" s="124"/>
      <c r="AN116" s="124"/>
      <c r="AO116" s="124"/>
      <c r="AP116" s="124"/>
      <c r="AQ116" s="124"/>
      <c r="AR116" s="124"/>
      <c r="AS116" s="124"/>
      <c r="AT116" s="124"/>
      <c r="AU116" s="124"/>
      <c r="AV116" s="124"/>
      <c r="AW116" s="124"/>
      <c r="AX116" s="124"/>
      <c r="AY116" s="124"/>
      <c r="BA116" s="162"/>
      <c r="BB116" s="162"/>
      <c r="BD116" s="124"/>
    </row>
    <row r="117" spans="1:56">
      <c r="A117" s="124"/>
      <c r="F117" s="124"/>
      <c r="G117" s="123"/>
      <c r="H117" s="123"/>
      <c r="I117" s="123"/>
      <c r="J117" s="124"/>
      <c r="K117" s="124"/>
      <c r="L117" s="140"/>
      <c r="M117" s="141"/>
      <c r="N117" s="141"/>
      <c r="O117" s="141"/>
      <c r="P117" s="141"/>
      <c r="Q117" s="141"/>
      <c r="R117" s="141"/>
      <c r="AJ117" s="124"/>
      <c r="AK117" s="124"/>
      <c r="AL117" s="124"/>
      <c r="AM117" s="124"/>
      <c r="AN117" s="124"/>
      <c r="AO117" s="124"/>
      <c r="AP117" s="124"/>
      <c r="AQ117" s="124"/>
      <c r="AR117" s="124"/>
      <c r="AS117" s="124"/>
      <c r="AT117" s="124"/>
      <c r="AU117" s="124"/>
      <c r="AV117" s="124"/>
      <c r="AW117" s="124"/>
      <c r="AX117" s="124"/>
      <c r="AY117" s="124"/>
      <c r="BA117" s="162"/>
      <c r="BB117" s="162"/>
      <c r="BD117" s="124"/>
    </row>
    <row r="118" spans="1:56">
      <c r="A118" s="124"/>
      <c r="F118" s="124"/>
      <c r="G118" s="123"/>
      <c r="H118" s="123"/>
      <c r="I118" s="123"/>
      <c r="J118" s="124"/>
      <c r="K118" s="124"/>
      <c r="L118" s="140"/>
      <c r="M118" s="141"/>
      <c r="N118" s="141"/>
      <c r="O118" s="141"/>
      <c r="P118" s="141"/>
      <c r="Q118" s="141"/>
      <c r="R118" s="141"/>
      <c r="AJ118" s="124"/>
      <c r="AK118" s="124"/>
      <c r="AL118" s="124"/>
      <c r="AM118" s="124"/>
      <c r="AN118" s="124"/>
      <c r="AO118" s="124"/>
      <c r="AP118" s="124"/>
      <c r="AQ118" s="124"/>
      <c r="AR118" s="124"/>
      <c r="AS118" s="124"/>
      <c r="AT118" s="124"/>
      <c r="AU118" s="124"/>
      <c r="AV118" s="124"/>
      <c r="AW118" s="124"/>
      <c r="AX118" s="124"/>
      <c r="AY118" s="124"/>
      <c r="BA118" s="162"/>
      <c r="BB118" s="162"/>
      <c r="BD118" s="124"/>
    </row>
    <row r="119" spans="1:56">
      <c r="A119" s="124"/>
      <c r="F119" s="124"/>
      <c r="G119" s="123"/>
      <c r="H119" s="123"/>
      <c r="I119" s="123"/>
      <c r="J119" s="124"/>
      <c r="K119" s="124"/>
      <c r="L119" s="140"/>
      <c r="M119" s="141"/>
      <c r="N119" s="141"/>
      <c r="O119" s="141"/>
      <c r="P119" s="141"/>
      <c r="Q119" s="141"/>
      <c r="R119" s="141"/>
      <c r="AJ119" s="124"/>
      <c r="AK119" s="124"/>
      <c r="AL119" s="124"/>
      <c r="AM119" s="124"/>
      <c r="AN119" s="124"/>
      <c r="AO119" s="124"/>
      <c r="AP119" s="124"/>
      <c r="AQ119" s="124"/>
      <c r="AR119" s="124"/>
      <c r="AS119" s="124"/>
      <c r="AT119" s="124"/>
      <c r="AU119" s="124"/>
      <c r="AV119" s="124"/>
      <c r="AW119" s="124"/>
      <c r="AX119" s="124"/>
      <c r="AY119" s="124"/>
      <c r="BA119" s="162"/>
      <c r="BB119" s="162"/>
      <c r="BD119" s="124"/>
    </row>
    <row r="120" spans="1:56">
      <c r="A120" s="124"/>
      <c r="F120" s="124"/>
      <c r="G120" s="123"/>
      <c r="H120" s="123"/>
      <c r="I120" s="123"/>
      <c r="J120" s="124"/>
      <c r="K120" s="124"/>
      <c r="L120" s="140"/>
      <c r="M120" s="141"/>
      <c r="N120" s="141"/>
      <c r="O120" s="141"/>
      <c r="P120" s="141"/>
      <c r="Q120" s="141"/>
      <c r="R120" s="141"/>
      <c r="AJ120" s="124"/>
      <c r="AK120" s="124"/>
      <c r="AL120" s="124"/>
      <c r="AM120" s="124"/>
      <c r="AN120" s="124"/>
      <c r="AO120" s="124"/>
      <c r="AP120" s="124"/>
      <c r="AQ120" s="124"/>
      <c r="AR120" s="124"/>
      <c r="AS120" s="124"/>
      <c r="AT120" s="124"/>
      <c r="AU120" s="124"/>
      <c r="AV120" s="124"/>
      <c r="AW120" s="124"/>
      <c r="AX120" s="124"/>
      <c r="AY120" s="124"/>
      <c r="BA120" s="162"/>
      <c r="BB120" s="162"/>
      <c r="BD120" s="124"/>
    </row>
    <row r="121" spans="1:56">
      <c r="A121" s="124"/>
      <c r="F121" s="124"/>
      <c r="G121" s="123"/>
      <c r="H121" s="123"/>
      <c r="I121" s="123"/>
      <c r="J121" s="124"/>
      <c r="K121" s="124"/>
      <c r="L121" s="140"/>
      <c r="M121" s="141"/>
      <c r="N121" s="141"/>
      <c r="O121" s="141"/>
      <c r="P121" s="141"/>
      <c r="Q121" s="141"/>
      <c r="R121" s="141"/>
      <c r="AJ121" s="124"/>
      <c r="AK121" s="124"/>
      <c r="AL121" s="124"/>
      <c r="AM121" s="124"/>
      <c r="AN121" s="124"/>
      <c r="AO121" s="124"/>
      <c r="AP121" s="124"/>
      <c r="AQ121" s="124"/>
      <c r="AR121" s="124"/>
      <c r="AS121" s="124"/>
      <c r="AT121" s="124"/>
      <c r="AU121" s="124"/>
      <c r="AV121" s="124"/>
      <c r="AW121" s="124"/>
      <c r="AX121" s="124"/>
      <c r="AY121" s="124"/>
      <c r="BA121" s="162"/>
      <c r="BB121" s="162"/>
      <c r="BD121" s="124"/>
    </row>
    <row r="122" spans="1:56">
      <c r="A122" s="124"/>
      <c r="F122" s="124"/>
      <c r="G122" s="123"/>
      <c r="H122" s="123"/>
      <c r="I122" s="123"/>
      <c r="J122" s="124"/>
      <c r="K122" s="124"/>
      <c r="L122" s="140"/>
      <c r="M122" s="141"/>
      <c r="N122" s="141"/>
      <c r="O122" s="141"/>
      <c r="P122" s="141"/>
      <c r="Q122" s="141"/>
      <c r="R122" s="141"/>
      <c r="AJ122" s="124"/>
      <c r="AK122" s="124"/>
      <c r="AL122" s="124"/>
      <c r="AM122" s="124"/>
      <c r="AN122" s="124"/>
      <c r="AO122" s="124"/>
      <c r="AP122" s="124"/>
      <c r="AQ122" s="124"/>
      <c r="AR122" s="124"/>
      <c r="AS122" s="124"/>
      <c r="AT122" s="124"/>
      <c r="AU122" s="124"/>
      <c r="AV122" s="124"/>
      <c r="AW122" s="124"/>
      <c r="AX122" s="124"/>
      <c r="AY122" s="124"/>
      <c r="BA122" s="162"/>
      <c r="BB122" s="162"/>
      <c r="BD122" s="124"/>
    </row>
    <row r="123" spans="1:56">
      <c r="A123" s="124"/>
      <c r="F123" s="124"/>
      <c r="G123" s="123"/>
      <c r="H123" s="123"/>
      <c r="I123" s="123"/>
      <c r="J123" s="124"/>
      <c r="K123" s="124"/>
      <c r="L123" s="140"/>
      <c r="M123" s="141"/>
      <c r="N123" s="141"/>
      <c r="O123" s="141"/>
      <c r="P123" s="141"/>
      <c r="Q123" s="141"/>
      <c r="R123" s="141"/>
      <c r="AJ123" s="124"/>
      <c r="AK123" s="124"/>
      <c r="AL123" s="124"/>
      <c r="AM123" s="124"/>
      <c r="AN123" s="124"/>
      <c r="AO123" s="124"/>
      <c r="AP123" s="124"/>
      <c r="AQ123" s="124"/>
      <c r="AR123" s="124"/>
      <c r="AS123" s="124"/>
      <c r="AT123" s="124"/>
      <c r="AU123" s="124"/>
      <c r="AV123" s="124"/>
      <c r="AW123" s="124"/>
      <c r="AX123" s="124"/>
      <c r="AY123" s="124"/>
      <c r="BA123" s="162"/>
      <c r="BB123" s="162"/>
      <c r="BD123" s="124"/>
    </row>
    <row r="124" spans="1:56">
      <c r="A124" s="124"/>
      <c r="F124" s="124"/>
      <c r="G124" s="123"/>
      <c r="H124" s="123"/>
      <c r="I124" s="123"/>
      <c r="J124" s="124"/>
      <c r="K124" s="124"/>
      <c r="L124" s="140"/>
      <c r="M124" s="141"/>
      <c r="N124" s="141"/>
      <c r="O124" s="141"/>
      <c r="P124" s="141"/>
      <c r="Q124" s="141"/>
      <c r="R124" s="141"/>
      <c r="AJ124" s="124"/>
      <c r="AK124" s="124"/>
      <c r="AL124" s="124"/>
      <c r="AM124" s="124"/>
      <c r="AN124" s="124"/>
      <c r="AO124" s="124"/>
      <c r="AP124" s="124"/>
      <c r="AQ124" s="124"/>
      <c r="AR124" s="124"/>
      <c r="AS124" s="124"/>
      <c r="AT124" s="124"/>
      <c r="AU124" s="124"/>
      <c r="AV124" s="124"/>
      <c r="AW124" s="124"/>
      <c r="AX124" s="124"/>
      <c r="AY124" s="124"/>
      <c r="BA124" s="162"/>
      <c r="BB124" s="162"/>
      <c r="BD124" s="124"/>
    </row>
    <row r="125" spans="1:56">
      <c r="A125" s="124"/>
      <c r="F125" s="124"/>
      <c r="G125" s="123"/>
      <c r="H125" s="123"/>
      <c r="I125" s="123"/>
      <c r="J125" s="124"/>
      <c r="K125" s="124"/>
      <c r="L125" s="140"/>
      <c r="M125" s="141"/>
      <c r="N125" s="141"/>
      <c r="O125" s="141"/>
      <c r="P125" s="141"/>
      <c r="Q125" s="141"/>
      <c r="R125" s="141"/>
      <c r="AJ125" s="124"/>
      <c r="AK125" s="124"/>
      <c r="AL125" s="124"/>
      <c r="AM125" s="124"/>
      <c r="AN125" s="124"/>
      <c r="AO125" s="124"/>
      <c r="AP125" s="124"/>
      <c r="AQ125" s="124"/>
      <c r="AR125" s="124"/>
      <c r="AS125" s="124"/>
      <c r="AT125" s="124"/>
      <c r="AU125" s="124"/>
      <c r="AV125" s="124"/>
      <c r="AW125" s="124"/>
      <c r="AX125" s="124"/>
      <c r="AY125" s="124"/>
      <c r="BA125" s="162"/>
      <c r="BB125" s="162"/>
      <c r="BD125" s="124"/>
    </row>
    <row r="126" spans="1:56">
      <c r="A126" s="124"/>
      <c r="F126" s="124"/>
      <c r="G126" s="123"/>
      <c r="H126" s="123"/>
      <c r="I126" s="123"/>
      <c r="J126" s="124"/>
      <c r="K126" s="124"/>
      <c r="L126" s="140"/>
      <c r="M126" s="141"/>
      <c r="N126" s="141"/>
      <c r="O126" s="141"/>
      <c r="P126" s="141"/>
      <c r="Q126" s="141"/>
      <c r="R126" s="141"/>
      <c r="AJ126" s="124"/>
      <c r="AK126" s="124"/>
      <c r="AL126" s="124"/>
      <c r="AM126" s="124"/>
      <c r="AN126" s="124"/>
      <c r="AO126" s="124"/>
      <c r="AP126" s="124"/>
      <c r="AQ126" s="124"/>
      <c r="AR126" s="124"/>
      <c r="AS126" s="124"/>
      <c r="AT126" s="124"/>
      <c r="AU126" s="124"/>
      <c r="AV126" s="124"/>
      <c r="AW126" s="124"/>
      <c r="AX126" s="124"/>
      <c r="AY126" s="124"/>
      <c r="BA126" s="162"/>
      <c r="BB126" s="162"/>
      <c r="BD126" s="124"/>
    </row>
    <row r="127" spans="1:56">
      <c r="A127" s="124"/>
      <c r="F127" s="124"/>
      <c r="G127" s="123"/>
      <c r="H127" s="123"/>
      <c r="I127" s="123"/>
      <c r="J127" s="124"/>
      <c r="K127" s="124"/>
      <c r="L127" s="140"/>
      <c r="M127" s="141"/>
      <c r="N127" s="141"/>
      <c r="O127" s="141"/>
      <c r="P127" s="141"/>
      <c r="Q127" s="141"/>
      <c r="R127" s="141"/>
      <c r="AJ127" s="124"/>
      <c r="AK127" s="124"/>
      <c r="AL127" s="124"/>
      <c r="AM127" s="124"/>
      <c r="AN127" s="124"/>
      <c r="AO127" s="124"/>
      <c r="AP127" s="124"/>
      <c r="AQ127" s="124"/>
      <c r="AR127" s="124"/>
      <c r="AS127" s="124"/>
      <c r="AT127" s="124"/>
      <c r="AU127" s="124"/>
      <c r="AV127" s="124"/>
      <c r="AW127" s="124"/>
      <c r="AX127" s="124"/>
      <c r="AY127" s="124"/>
      <c r="BA127" s="162"/>
      <c r="BB127" s="162"/>
      <c r="BD127" s="124"/>
    </row>
    <row r="128" spans="1:56">
      <c r="A128" s="124"/>
      <c r="F128" s="124"/>
      <c r="G128" s="123"/>
      <c r="H128" s="123"/>
      <c r="I128" s="123"/>
      <c r="J128" s="124"/>
      <c r="K128" s="124"/>
      <c r="L128" s="140"/>
      <c r="M128" s="141"/>
      <c r="N128" s="141"/>
      <c r="O128" s="141"/>
      <c r="P128" s="141"/>
      <c r="Q128" s="141"/>
      <c r="R128" s="141"/>
      <c r="AJ128" s="124"/>
      <c r="AK128" s="124"/>
      <c r="AL128" s="124"/>
      <c r="AM128" s="124"/>
      <c r="AN128" s="124"/>
      <c r="AO128" s="124"/>
      <c r="AP128" s="124"/>
      <c r="AQ128" s="124"/>
      <c r="AR128" s="124"/>
      <c r="AS128" s="124"/>
      <c r="AT128" s="124"/>
      <c r="AU128" s="124"/>
      <c r="AV128" s="124"/>
      <c r="AW128" s="124"/>
      <c r="AX128" s="124"/>
      <c r="AY128" s="124"/>
      <c r="BA128" s="162"/>
      <c r="BB128" s="162"/>
      <c r="BD128" s="124"/>
    </row>
    <row r="129" spans="1:56">
      <c r="A129" s="124"/>
      <c r="F129" s="124"/>
      <c r="G129" s="123"/>
      <c r="H129" s="123"/>
      <c r="I129" s="123"/>
      <c r="J129" s="124"/>
      <c r="K129" s="124"/>
      <c r="L129" s="140"/>
      <c r="M129" s="141"/>
      <c r="N129" s="141"/>
      <c r="O129" s="141"/>
      <c r="P129" s="141"/>
      <c r="Q129" s="141"/>
      <c r="R129" s="141"/>
      <c r="AJ129" s="124"/>
      <c r="AK129" s="124"/>
      <c r="AL129" s="124"/>
      <c r="AM129" s="124"/>
      <c r="AN129" s="124"/>
      <c r="AO129" s="124"/>
      <c r="AP129" s="124"/>
      <c r="AQ129" s="124"/>
      <c r="AR129" s="124"/>
      <c r="AS129" s="124"/>
      <c r="AT129" s="124"/>
      <c r="AU129" s="124"/>
      <c r="AV129" s="124"/>
      <c r="AW129" s="124"/>
      <c r="AX129" s="124"/>
      <c r="AY129" s="124"/>
      <c r="BA129" s="162"/>
      <c r="BB129" s="162"/>
      <c r="BD129" s="124"/>
    </row>
    <row r="130" spans="1:56">
      <c r="A130" s="124"/>
      <c r="F130" s="124"/>
      <c r="G130" s="123"/>
      <c r="H130" s="123"/>
      <c r="I130" s="123"/>
      <c r="J130" s="124"/>
      <c r="K130" s="124"/>
      <c r="L130" s="140"/>
      <c r="M130" s="141"/>
      <c r="N130" s="141"/>
      <c r="O130" s="141"/>
      <c r="P130" s="141"/>
      <c r="Q130" s="141"/>
      <c r="R130" s="141"/>
      <c r="AJ130" s="124"/>
      <c r="AK130" s="124"/>
      <c r="AL130" s="124"/>
      <c r="AM130" s="124"/>
      <c r="AN130" s="124"/>
      <c r="AO130" s="124"/>
      <c r="AP130" s="124"/>
      <c r="AQ130" s="124"/>
      <c r="AR130" s="124"/>
      <c r="AS130" s="124"/>
      <c r="AT130" s="124"/>
      <c r="AU130" s="124"/>
      <c r="AV130" s="124"/>
      <c r="AW130" s="124"/>
      <c r="AX130" s="124"/>
      <c r="AY130" s="124"/>
      <c r="BA130" s="162"/>
      <c r="BB130" s="162"/>
      <c r="BD130" s="124"/>
    </row>
    <row r="131" spans="1:56">
      <c r="A131" s="124"/>
      <c r="F131" s="124"/>
      <c r="G131" s="123"/>
      <c r="H131" s="123"/>
      <c r="I131" s="123"/>
      <c r="J131" s="124"/>
      <c r="K131" s="124"/>
      <c r="L131" s="140"/>
      <c r="M131" s="141"/>
      <c r="N131" s="141"/>
      <c r="O131" s="141"/>
      <c r="P131" s="141"/>
      <c r="Q131" s="141"/>
      <c r="R131" s="141"/>
      <c r="AJ131" s="124"/>
      <c r="AK131" s="124"/>
      <c r="AL131" s="124"/>
      <c r="AM131" s="124"/>
      <c r="AN131" s="124"/>
      <c r="AO131" s="124"/>
      <c r="AP131" s="124"/>
      <c r="AQ131" s="124"/>
      <c r="AR131" s="124"/>
      <c r="AS131" s="124"/>
      <c r="AT131" s="124"/>
      <c r="AU131" s="124"/>
      <c r="AV131" s="124"/>
      <c r="AW131" s="124"/>
      <c r="AX131" s="124"/>
      <c r="AY131" s="124"/>
      <c r="BA131" s="162"/>
      <c r="BB131" s="162"/>
      <c r="BD131" s="124"/>
    </row>
    <row r="132" spans="1:56">
      <c r="A132" s="124"/>
      <c r="F132" s="124"/>
      <c r="G132" s="123"/>
      <c r="H132" s="123"/>
      <c r="I132" s="123"/>
      <c r="J132" s="124"/>
      <c r="K132" s="124"/>
      <c r="L132" s="140"/>
      <c r="M132" s="141"/>
      <c r="N132" s="141"/>
      <c r="O132" s="141"/>
      <c r="P132" s="141"/>
      <c r="Q132" s="141"/>
      <c r="R132" s="141"/>
      <c r="AJ132" s="124"/>
      <c r="AK132" s="124"/>
      <c r="AL132" s="124"/>
      <c r="AM132" s="124"/>
      <c r="AN132" s="124"/>
      <c r="AO132" s="124"/>
      <c r="AP132" s="124"/>
      <c r="AQ132" s="124"/>
      <c r="AR132" s="124"/>
      <c r="AS132" s="124"/>
      <c r="AT132" s="124"/>
      <c r="AU132" s="124"/>
      <c r="AV132" s="124"/>
      <c r="AW132" s="124"/>
      <c r="AX132" s="124"/>
      <c r="AY132" s="124"/>
      <c r="BA132" s="162"/>
      <c r="BB132" s="162"/>
      <c r="BD132" s="124"/>
    </row>
    <row r="133" spans="1:56">
      <c r="A133" s="124"/>
      <c r="F133" s="124"/>
      <c r="G133" s="123"/>
      <c r="H133" s="123"/>
      <c r="I133" s="123"/>
      <c r="J133" s="124"/>
      <c r="K133" s="124"/>
      <c r="L133" s="140"/>
      <c r="M133" s="141"/>
      <c r="N133" s="141"/>
      <c r="O133" s="141"/>
      <c r="P133" s="141"/>
      <c r="Q133" s="141"/>
      <c r="R133" s="141"/>
      <c r="AJ133" s="124"/>
      <c r="AK133" s="124"/>
      <c r="AL133" s="124"/>
      <c r="AM133" s="124"/>
      <c r="AN133" s="124"/>
      <c r="AO133" s="124"/>
      <c r="AP133" s="124"/>
      <c r="AQ133" s="124"/>
      <c r="AR133" s="124"/>
      <c r="AS133" s="124"/>
      <c r="AT133" s="124"/>
      <c r="AU133" s="124"/>
      <c r="AV133" s="124"/>
      <c r="AW133" s="124"/>
      <c r="AX133" s="124"/>
      <c r="AY133" s="124"/>
      <c r="BA133" s="162"/>
      <c r="BB133" s="162"/>
      <c r="BD133" s="124"/>
    </row>
    <row r="134" spans="1:56">
      <c r="A134" s="124"/>
      <c r="F134" s="124"/>
      <c r="G134" s="123"/>
      <c r="H134" s="123"/>
      <c r="I134" s="123"/>
      <c r="J134" s="124"/>
      <c r="K134" s="124"/>
      <c r="L134" s="140"/>
      <c r="M134" s="141"/>
      <c r="N134" s="141"/>
      <c r="O134" s="141"/>
      <c r="P134" s="141"/>
      <c r="Q134" s="141"/>
      <c r="R134" s="141"/>
      <c r="AJ134" s="124"/>
      <c r="AK134" s="124"/>
      <c r="AL134" s="124"/>
      <c r="AM134" s="124"/>
      <c r="AN134" s="124"/>
      <c r="AO134" s="124"/>
      <c r="AP134" s="124"/>
      <c r="AQ134" s="124"/>
      <c r="AR134" s="124"/>
      <c r="AS134" s="124"/>
      <c r="AT134" s="124"/>
      <c r="AU134" s="124"/>
      <c r="AV134" s="124"/>
      <c r="AW134" s="124"/>
      <c r="AX134" s="124"/>
      <c r="AY134" s="124"/>
      <c r="BA134" s="162"/>
      <c r="BB134" s="162"/>
      <c r="BD134" s="124"/>
    </row>
    <row r="135" spans="1:56">
      <c r="A135" s="124"/>
      <c r="F135" s="124"/>
      <c r="G135" s="123"/>
      <c r="H135" s="123"/>
      <c r="I135" s="123"/>
      <c r="J135" s="124"/>
      <c r="K135" s="124"/>
      <c r="L135" s="140"/>
      <c r="M135" s="141"/>
      <c r="N135" s="141"/>
      <c r="O135" s="141"/>
      <c r="P135" s="141"/>
      <c r="Q135" s="141"/>
      <c r="R135" s="141"/>
      <c r="AJ135" s="124"/>
      <c r="AK135" s="124"/>
      <c r="AL135" s="124"/>
      <c r="AM135" s="124"/>
      <c r="AN135" s="124"/>
      <c r="AO135" s="124"/>
      <c r="AP135" s="124"/>
      <c r="AQ135" s="124"/>
      <c r="AR135" s="124"/>
      <c r="AS135" s="124"/>
      <c r="AT135" s="124"/>
      <c r="AU135" s="124"/>
      <c r="AV135" s="124"/>
      <c r="AW135" s="124"/>
      <c r="AX135" s="124"/>
      <c r="AY135" s="124"/>
      <c r="BA135" s="162"/>
      <c r="BB135" s="162"/>
      <c r="BD135" s="124"/>
    </row>
    <row r="136" spans="1:56">
      <c r="A136" s="124"/>
      <c r="F136" s="124"/>
      <c r="G136" s="123"/>
      <c r="H136" s="123"/>
      <c r="I136" s="123"/>
      <c r="J136" s="124"/>
      <c r="K136" s="124"/>
      <c r="L136" s="140"/>
      <c r="M136" s="141"/>
      <c r="N136" s="141"/>
      <c r="O136" s="141"/>
      <c r="P136" s="141"/>
      <c r="Q136" s="141"/>
      <c r="R136" s="141"/>
      <c r="AJ136" s="124"/>
      <c r="AK136" s="124"/>
      <c r="AL136" s="124"/>
      <c r="AM136" s="124"/>
      <c r="AN136" s="124"/>
      <c r="AO136" s="124"/>
      <c r="AP136" s="124"/>
      <c r="AQ136" s="124"/>
      <c r="AR136" s="124"/>
      <c r="AS136" s="124"/>
      <c r="AT136" s="124"/>
      <c r="AU136" s="124"/>
      <c r="AV136" s="124"/>
      <c r="AW136" s="124"/>
      <c r="AX136" s="124"/>
      <c r="AY136" s="124"/>
      <c r="BA136" s="162"/>
      <c r="BB136" s="162"/>
      <c r="BD136" s="124"/>
    </row>
    <row r="137" spans="1:56">
      <c r="A137" s="124"/>
      <c r="F137" s="124"/>
      <c r="G137" s="123"/>
      <c r="H137" s="123"/>
      <c r="I137" s="123"/>
      <c r="J137" s="124"/>
      <c r="K137" s="124"/>
      <c r="L137" s="140"/>
      <c r="M137" s="141"/>
      <c r="N137" s="141"/>
      <c r="O137" s="141"/>
      <c r="P137" s="141"/>
      <c r="Q137" s="141"/>
      <c r="R137" s="141"/>
      <c r="AJ137" s="124"/>
      <c r="AK137" s="124"/>
      <c r="AL137" s="124"/>
      <c r="AM137" s="124"/>
      <c r="AN137" s="124"/>
      <c r="AO137" s="124"/>
      <c r="AP137" s="124"/>
      <c r="AQ137" s="124"/>
      <c r="AR137" s="124"/>
      <c r="AS137" s="124"/>
      <c r="AT137" s="124"/>
      <c r="AU137" s="124"/>
      <c r="AV137" s="124"/>
      <c r="AW137" s="124"/>
      <c r="AX137" s="124"/>
      <c r="AY137" s="124"/>
      <c r="BA137" s="162"/>
      <c r="BB137" s="162"/>
      <c r="BD137" s="124"/>
    </row>
    <row r="138" spans="1:56">
      <c r="A138" s="124"/>
      <c r="F138" s="124"/>
      <c r="G138" s="123"/>
      <c r="H138" s="123"/>
      <c r="I138" s="123"/>
      <c r="J138" s="124"/>
      <c r="K138" s="124"/>
      <c r="L138" s="140"/>
      <c r="M138" s="141"/>
      <c r="N138" s="141"/>
      <c r="O138" s="141"/>
      <c r="P138" s="141"/>
      <c r="Q138" s="141"/>
      <c r="R138" s="141"/>
      <c r="AJ138" s="124"/>
      <c r="AK138" s="124"/>
      <c r="AL138" s="124"/>
      <c r="AM138" s="124"/>
      <c r="AN138" s="124"/>
      <c r="AO138" s="124"/>
      <c r="AP138" s="124"/>
      <c r="AQ138" s="124"/>
      <c r="AR138" s="124"/>
      <c r="AS138" s="124"/>
      <c r="AT138" s="124"/>
      <c r="AU138" s="124"/>
      <c r="AV138" s="124"/>
      <c r="AW138" s="124"/>
      <c r="AX138" s="124"/>
      <c r="AY138" s="124"/>
      <c r="BA138" s="162"/>
      <c r="BB138" s="162"/>
      <c r="BD138" s="124"/>
    </row>
    <row r="139" spans="1:56">
      <c r="A139" s="124"/>
      <c r="F139" s="124"/>
      <c r="G139" s="123"/>
      <c r="H139" s="123"/>
      <c r="I139" s="123"/>
      <c r="J139" s="124"/>
      <c r="K139" s="124"/>
      <c r="L139" s="140"/>
      <c r="M139" s="141"/>
      <c r="N139" s="141"/>
      <c r="O139" s="141"/>
      <c r="P139" s="141"/>
      <c r="Q139" s="141"/>
      <c r="R139" s="141"/>
      <c r="AJ139" s="124"/>
      <c r="AK139" s="124"/>
      <c r="AL139" s="124"/>
      <c r="AM139" s="124"/>
      <c r="AN139" s="124"/>
      <c r="AO139" s="124"/>
      <c r="AP139" s="124"/>
      <c r="AQ139" s="124"/>
      <c r="AR139" s="124"/>
      <c r="AS139" s="124"/>
      <c r="AT139" s="124"/>
      <c r="AU139" s="124"/>
      <c r="AV139" s="124"/>
      <c r="AW139" s="124"/>
      <c r="AX139" s="124"/>
      <c r="AY139" s="124"/>
      <c r="BA139" s="162"/>
      <c r="BB139" s="162"/>
      <c r="BD139" s="124"/>
    </row>
    <row r="140" spans="1:56">
      <c r="A140" s="124"/>
      <c r="F140" s="124"/>
      <c r="G140" s="123"/>
      <c r="H140" s="123"/>
      <c r="I140" s="123"/>
      <c r="J140" s="124"/>
      <c r="K140" s="124"/>
      <c r="L140" s="140"/>
      <c r="M140" s="141"/>
      <c r="N140" s="141"/>
      <c r="O140" s="141"/>
      <c r="P140" s="141"/>
      <c r="Q140" s="141"/>
      <c r="R140" s="141"/>
      <c r="AJ140" s="124"/>
      <c r="AK140" s="124"/>
      <c r="AL140" s="124"/>
      <c r="AM140" s="124"/>
      <c r="AN140" s="124"/>
      <c r="AO140" s="124"/>
      <c r="AP140" s="124"/>
      <c r="AQ140" s="124"/>
      <c r="AR140" s="124"/>
      <c r="AS140" s="124"/>
      <c r="AT140" s="124"/>
      <c r="AU140" s="124"/>
      <c r="AV140" s="124"/>
      <c r="AW140" s="124"/>
      <c r="AX140" s="124"/>
      <c r="AY140" s="124"/>
      <c r="BA140" s="162"/>
      <c r="BB140" s="162"/>
      <c r="BD140" s="124"/>
    </row>
    <row r="141" spans="1:56">
      <c r="A141" s="124"/>
      <c r="F141" s="124"/>
      <c r="G141" s="123"/>
      <c r="H141" s="123"/>
      <c r="I141" s="123"/>
      <c r="J141" s="124"/>
      <c r="K141" s="124"/>
      <c r="L141" s="140"/>
      <c r="M141" s="141"/>
      <c r="N141" s="141"/>
      <c r="O141" s="141"/>
      <c r="P141" s="141"/>
      <c r="Q141" s="141"/>
      <c r="R141" s="141"/>
      <c r="AJ141" s="124"/>
      <c r="AK141" s="124"/>
      <c r="AL141" s="124"/>
      <c r="AM141" s="124"/>
      <c r="AN141" s="124"/>
      <c r="AO141" s="124"/>
      <c r="AP141" s="124"/>
      <c r="AQ141" s="124"/>
      <c r="AR141" s="124"/>
      <c r="AS141" s="124"/>
      <c r="AT141" s="124"/>
      <c r="AU141" s="124"/>
      <c r="AV141" s="124"/>
      <c r="AW141" s="124"/>
      <c r="AX141" s="124"/>
      <c r="AY141" s="124"/>
      <c r="BA141" s="162"/>
      <c r="BB141" s="162"/>
      <c r="BD141" s="124"/>
    </row>
    <row r="142" spans="1:56">
      <c r="A142" s="124"/>
      <c r="F142" s="124"/>
      <c r="G142" s="123"/>
      <c r="H142" s="123"/>
      <c r="I142" s="123"/>
      <c r="J142" s="124"/>
      <c r="K142" s="124"/>
      <c r="L142" s="140"/>
      <c r="M142" s="141"/>
      <c r="N142" s="141"/>
      <c r="O142" s="141"/>
      <c r="P142" s="141"/>
      <c r="Q142" s="141"/>
      <c r="R142" s="141"/>
      <c r="AJ142" s="124"/>
      <c r="AK142" s="124"/>
      <c r="AL142" s="124"/>
      <c r="AM142" s="124"/>
      <c r="AN142" s="124"/>
      <c r="AO142" s="124"/>
      <c r="AP142" s="124"/>
      <c r="AQ142" s="124"/>
      <c r="AR142" s="124"/>
      <c r="AS142" s="124"/>
      <c r="AT142" s="124"/>
      <c r="AU142" s="124"/>
      <c r="AV142" s="124"/>
      <c r="AW142" s="124"/>
      <c r="AX142" s="124"/>
      <c r="AY142" s="124"/>
      <c r="BA142" s="162"/>
      <c r="BB142" s="162"/>
      <c r="BD142" s="124"/>
    </row>
    <row r="143" spans="1:56">
      <c r="A143" s="124"/>
      <c r="F143" s="124"/>
      <c r="G143" s="123"/>
      <c r="H143" s="123"/>
      <c r="I143" s="123"/>
      <c r="J143" s="124"/>
      <c r="K143" s="124"/>
      <c r="L143" s="140"/>
      <c r="M143" s="141"/>
      <c r="N143" s="141"/>
      <c r="O143" s="141"/>
      <c r="P143" s="141"/>
      <c r="Q143" s="141"/>
      <c r="R143" s="141"/>
      <c r="AJ143" s="124"/>
      <c r="AK143" s="124"/>
      <c r="AL143" s="124"/>
      <c r="AM143" s="124"/>
      <c r="AN143" s="124"/>
      <c r="AO143" s="124"/>
      <c r="AP143" s="124"/>
      <c r="AQ143" s="124"/>
      <c r="AR143" s="124"/>
      <c r="AS143" s="124"/>
      <c r="AT143" s="124"/>
      <c r="AU143" s="124"/>
      <c r="AV143" s="124"/>
      <c r="AW143" s="124"/>
      <c r="AX143" s="124"/>
      <c r="AY143" s="124"/>
      <c r="BA143" s="162"/>
      <c r="BB143" s="162"/>
      <c r="BD143" s="124"/>
    </row>
    <row r="144" spans="1:56">
      <c r="A144" s="124"/>
      <c r="F144" s="124"/>
      <c r="G144" s="123"/>
      <c r="H144" s="123"/>
      <c r="I144" s="123"/>
      <c r="J144" s="124"/>
      <c r="K144" s="124"/>
      <c r="L144" s="140"/>
      <c r="M144" s="141"/>
      <c r="N144" s="141"/>
      <c r="O144" s="141"/>
      <c r="P144" s="141"/>
      <c r="Q144" s="141"/>
      <c r="R144" s="141"/>
      <c r="AJ144" s="124"/>
      <c r="AK144" s="124"/>
      <c r="AL144" s="124"/>
      <c r="AM144" s="124"/>
      <c r="AN144" s="124"/>
      <c r="AO144" s="124"/>
      <c r="AP144" s="124"/>
      <c r="AQ144" s="124"/>
      <c r="AR144" s="124"/>
      <c r="AS144" s="124"/>
      <c r="AT144" s="124"/>
      <c r="AU144" s="124"/>
      <c r="AV144" s="124"/>
      <c r="AW144" s="124"/>
      <c r="AX144" s="124"/>
      <c r="AY144" s="124"/>
      <c r="BA144" s="162"/>
      <c r="BB144" s="162"/>
      <c r="BD144" s="124"/>
    </row>
    <row r="145" spans="1:56">
      <c r="A145" s="124"/>
      <c r="F145" s="124"/>
      <c r="G145" s="123"/>
      <c r="H145" s="123"/>
      <c r="I145" s="123"/>
      <c r="J145" s="124"/>
      <c r="K145" s="124"/>
      <c r="L145" s="140"/>
      <c r="M145" s="141"/>
      <c r="N145" s="141"/>
      <c r="O145" s="141"/>
      <c r="P145" s="141"/>
      <c r="Q145" s="141"/>
      <c r="R145" s="141"/>
      <c r="AJ145" s="124"/>
      <c r="AK145" s="124"/>
      <c r="AL145" s="124"/>
      <c r="AM145" s="124"/>
      <c r="AN145" s="124"/>
      <c r="AO145" s="124"/>
      <c r="AP145" s="124"/>
      <c r="AQ145" s="124"/>
      <c r="AR145" s="124"/>
      <c r="AS145" s="124"/>
      <c r="AT145" s="124"/>
      <c r="AU145" s="124"/>
      <c r="AV145" s="124"/>
      <c r="AW145" s="124"/>
      <c r="AX145" s="124"/>
      <c r="AY145" s="124"/>
      <c r="BA145" s="162"/>
      <c r="BB145" s="162"/>
      <c r="BD145" s="124"/>
    </row>
    <row r="146" spans="1:56">
      <c r="A146" s="124"/>
      <c r="F146" s="124"/>
      <c r="G146" s="123"/>
      <c r="H146" s="123"/>
      <c r="I146" s="123"/>
      <c r="J146" s="124"/>
      <c r="K146" s="124"/>
      <c r="L146" s="140"/>
      <c r="M146" s="141"/>
      <c r="N146" s="141"/>
      <c r="O146" s="141"/>
      <c r="P146" s="141"/>
      <c r="Q146" s="141"/>
      <c r="R146" s="141"/>
      <c r="AJ146" s="124"/>
      <c r="AK146" s="124"/>
      <c r="AL146" s="124"/>
      <c r="AM146" s="124"/>
      <c r="AN146" s="124"/>
      <c r="AO146" s="124"/>
      <c r="AP146" s="124"/>
      <c r="AQ146" s="124"/>
      <c r="AR146" s="124"/>
      <c r="AS146" s="124"/>
      <c r="AT146" s="124"/>
      <c r="AU146" s="124"/>
      <c r="AV146" s="124"/>
      <c r="AW146" s="124"/>
      <c r="AX146" s="124"/>
      <c r="AY146" s="124"/>
      <c r="BA146" s="162"/>
      <c r="BB146" s="162"/>
      <c r="BD146" s="124"/>
    </row>
    <row r="147" spans="1:56">
      <c r="A147" s="124"/>
      <c r="F147" s="124"/>
      <c r="G147" s="123"/>
      <c r="H147" s="123"/>
      <c r="I147" s="123"/>
      <c r="J147" s="124"/>
      <c r="K147" s="124"/>
      <c r="L147" s="140"/>
      <c r="M147" s="141"/>
      <c r="N147" s="141"/>
      <c r="O147" s="141"/>
      <c r="P147" s="141"/>
      <c r="Q147" s="141"/>
      <c r="R147" s="141"/>
      <c r="AJ147" s="124"/>
      <c r="AK147" s="124"/>
      <c r="AL147" s="124"/>
      <c r="AM147" s="124"/>
      <c r="AN147" s="124"/>
      <c r="AO147" s="124"/>
      <c r="AP147" s="124"/>
      <c r="AQ147" s="124"/>
      <c r="AR147" s="124"/>
      <c r="AS147" s="124"/>
      <c r="AT147" s="124"/>
      <c r="AU147" s="124"/>
      <c r="AV147" s="124"/>
      <c r="AW147" s="124"/>
      <c r="AX147" s="124"/>
      <c r="AY147" s="124"/>
      <c r="BA147" s="162"/>
      <c r="BB147" s="162"/>
      <c r="BD147" s="124"/>
    </row>
    <row r="148" spans="1:56">
      <c r="A148" s="124"/>
      <c r="F148" s="124"/>
      <c r="G148" s="123"/>
      <c r="H148" s="123"/>
      <c r="I148" s="123"/>
      <c r="J148" s="124"/>
      <c r="K148" s="124"/>
      <c r="L148" s="140"/>
      <c r="M148" s="141"/>
      <c r="N148" s="141"/>
      <c r="O148" s="141"/>
      <c r="P148" s="141"/>
      <c r="Q148" s="141"/>
      <c r="R148" s="141"/>
      <c r="AJ148" s="124"/>
      <c r="AK148" s="124"/>
      <c r="AL148" s="124"/>
      <c r="AM148" s="124"/>
      <c r="AN148" s="124"/>
      <c r="AO148" s="124"/>
      <c r="AP148" s="124"/>
      <c r="AQ148" s="124"/>
      <c r="AR148" s="124"/>
      <c r="AS148" s="124"/>
      <c r="AT148" s="124"/>
      <c r="AU148" s="124"/>
      <c r="AV148" s="124"/>
      <c r="AW148" s="124"/>
      <c r="AX148" s="124"/>
      <c r="AY148" s="124"/>
      <c r="BA148" s="162"/>
      <c r="BB148" s="162"/>
      <c r="BD148" s="124"/>
    </row>
    <row r="149" spans="1:56">
      <c r="A149" s="124"/>
      <c r="F149" s="124"/>
      <c r="G149" s="123"/>
      <c r="H149" s="123"/>
      <c r="I149" s="123"/>
      <c r="J149" s="124"/>
      <c r="K149" s="124"/>
      <c r="L149" s="140"/>
      <c r="M149" s="141"/>
      <c r="N149" s="141"/>
      <c r="O149" s="141"/>
      <c r="P149" s="141"/>
      <c r="Q149" s="141"/>
      <c r="R149" s="141"/>
      <c r="AJ149" s="124"/>
      <c r="AK149" s="124"/>
      <c r="AL149" s="124"/>
      <c r="AM149" s="124"/>
      <c r="AN149" s="124"/>
      <c r="AO149" s="124"/>
      <c r="AP149" s="124"/>
      <c r="AQ149" s="124"/>
      <c r="AR149" s="124"/>
      <c r="AS149" s="124"/>
      <c r="AT149" s="124"/>
      <c r="AU149" s="124"/>
      <c r="AV149" s="124"/>
      <c r="AW149" s="124"/>
      <c r="AX149" s="124"/>
      <c r="AY149" s="124"/>
      <c r="BA149" s="162"/>
      <c r="BB149" s="162"/>
      <c r="BD149" s="124"/>
    </row>
    <row r="150" spans="1:56">
      <c r="A150" s="124"/>
      <c r="F150" s="124"/>
      <c r="G150" s="123"/>
      <c r="H150" s="123"/>
      <c r="I150" s="123"/>
      <c r="J150" s="124"/>
      <c r="K150" s="124"/>
      <c r="L150" s="140"/>
      <c r="M150" s="141"/>
      <c r="N150" s="141"/>
      <c r="O150" s="141"/>
      <c r="P150" s="141"/>
      <c r="Q150" s="141"/>
      <c r="R150" s="141"/>
      <c r="AJ150" s="124"/>
      <c r="AK150" s="124"/>
      <c r="AL150" s="124"/>
      <c r="AM150" s="124"/>
      <c r="AN150" s="124"/>
      <c r="AO150" s="124"/>
      <c r="AP150" s="124"/>
      <c r="AQ150" s="124"/>
      <c r="AR150" s="124"/>
      <c r="AS150" s="124"/>
      <c r="AT150" s="124"/>
      <c r="AU150" s="124"/>
      <c r="AV150" s="124"/>
      <c r="AW150" s="124"/>
      <c r="AX150" s="124"/>
      <c r="AY150" s="124"/>
      <c r="BA150" s="162"/>
      <c r="BB150" s="162"/>
      <c r="BD150" s="124"/>
    </row>
    <row r="151" spans="1:56">
      <c r="A151" s="124"/>
      <c r="F151" s="124"/>
      <c r="G151" s="123"/>
      <c r="H151" s="123"/>
      <c r="I151" s="123"/>
      <c r="J151" s="124"/>
      <c r="K151" s="124"/>
      <c r="L151" s="140"/>
      <c r="M151" s="141"/>
      <c r="N151" s="141"/>
      <c r="O151" s="141"/>
      <c r="P151" s="141"/>
      <c r="Q151" s="141"/>
      <c r="R151" s="141"/>
      <c r="AJ151" s="124"/>
      <c r="AK151" s="124"/>
      <c r="AL151" s="124"/>
      <c r="AM151" s="124"/>
      <c r="AN151" s="124"/>
      <c r="AO151" s="124"/>
      <c r="AP151" s="124"/>
      <c r="AQ151" s="124"/>
      <c r="AR151" s="124"/>
      <c r="AS151" s="124"/>
      <c r="AT151" s="124"/>
      <c r="AU151" s="124"/>
      <c r="AV151" s="124"/>
      <c r="AW151" s="124"/>
      <c r="AX151" s="124"/>
      <c r="AY151" s="124"/>
      <c r="BA151" s="162"/>
      <c r="BB151" s="162"/>
      <c r="BD151" s="124"/>
    </row>
    <row r="152" spans="1:56">
      <c r="A152" s="124"/>
      <c r="F152" s="124"/>
      <c r="G152" s="123"/>
      <c r="H152" s="123"/>
      <c r="I152" s="123"/>
      <c r="J152" s="124"/>
      <c r="K152" s="124"/>
      <c r="L152" s="140"/>
      <c r="M152" s="141"/>
      <c r="N152" s="141"/>
      <c r="O152" s="141"/>
      <c r="P152" s="141"/>
      <c r="Q152" s="141"/>
      <c r="R152" s="141"/>
      <c r="AJ152" s="124"/>
      <c r="AK152" s="124"/>
      <c r="AL152" s="124"/>
      <c r="AM152" s="124"/>
      <c r="AN152" s="124"/>
      <c r="AO152" s="124"/>
      <c r="AP152" s="124"/>
      <c r="AQ152" s="124"/>
      <c r="AR152" s="124"/>
      <c r="AS152" s="124"/>
      <c r="AT152" s="124"/>
      <c r="AU152" s="124"/>
      <c r="AV152" s="124"/>
      <c r="AW152" s="124"/>
      <c r="AX152" s="124"/>
      <c r="AY152" s="124"/>
      <c r="BA152" s="162"/>
      <c r="BB152" s="162"/>
      <c r="BD152" s="124"/>
    </row>
    <row r="153" spans="1:56">
      <c r="A153" s="124"/>
      <c r="F153" s="124"/>
      <c r="G153" s="123"/>
      <c r="H153" s="123"/>
      <c r="I153" s="123"/>
      <c r="J153" s="124"/>
      <c r="K153" s="124"/>
      <c r="L153" s="140"/>
      <c r="M153" s="141"/>
      <c r="N153" s="141"/>
      <c r="O153" s="141"/>
      <c r="P153" s="141"/>
      <c r="Q153" s="141"/>
      <c r="R153" s="141"/>
      <c r="AJ153" s="124"/>
      <c r="AK153" s="124"/>
      <c r="AL153" s="124"/>
      <c r="AM153" s="124"/>
      <c r="AN153" s="124"/>
      <c r="AO153" s="124"/>
      <c r="AP153" s="124"/>
      <c r="AQ153" s="124"/>
      <c r="AR153" s="124"/>
      <c r="AS153" s="124"/>
      <c r="AT153" s="124"/>
      <c r="AU153" s="124"/>
      <c r="AV153" s="124"/>
      <c r="AW153" s="124"/>
      <c r="AX153" s="124"/>
      <c r="AY153" s="124"/>
      <c r="BA153" s="162"/>
      <c r="BB153" s="162"/>
      <c r="BD153" s="124"/>
    </row>
    <row r="154" spans="1:56">
      <c r="A154" s="124"/>
      <c r="F154" s="124"/>
      <c r="G154" s="123"/>
      <c r="H154" s="123"/>
      <c r="I154" s="123"/>
      <c r="J154" s="124"/>
      <c r="K154" s="124"/>
      <c r="L154" s="140"/>
      <c r="M154" s="141"/>
      <c r="N154" s="141"/>
      <c r="O154" s="141"/>
      <c r="P154" s="141"/>
      <c r="Q154" s="141"/>
      <c r="R154" s="141"/>
      <c r="AJ154" s="124"/>
      <c r="AK154" s="124"/>
      <c r="AL154" s="124"/>
      <c r="AM154" s="124"/>
      <c r="AN154" s="124"/>
      <c r="AO154" s="124"/>
      <c r="AP154" s="124"/>
      <c r="AQ154" s="124"/>
      <c r="AR154" s="124"/>
      <c r="AS154" s="124"/>
      <c r="AT154" s="124"/>
      <c r="AU154" s="124"/>
      <c r="AV154" s="124"/>
      <c r="AW154" s="124"/>
      <c r="AX154" s="124"/>
      <c r="AY154" s="124"/>
      <c r="BA154" s="162"/>
      <c r="BB154" s="162"/>
      <c r="BD154" s="124"/>
    </row>
    <row r="155" spans="1:56">
      <c r="A155" s="124"/>
      <c r="F155" s="124"/>
      <c r="G155" s="123"/>
      <c r="H155" s="123"/>
      <c r="I155" s="123"/>
      <c r="J155" s="124"/>
      <c r="K155" s="124"/>
      <c r="L155" s="140"/>
      <c r="M155" s="141"/>
      <c r="N155" s="141"/>
      <c r="O155" s="141"/>
      <c r="P155" s="141"/>
      <c r="Q155" s="141"/>
      <c r="R155" s="141"/>
      <c r="AJ155" s="124"/>
      <c r="AK155" s="124"/>
      <c r="AL155" s="124"/>
      <c r="AM155" s="124"/>
      <c r="AN155" s="124"/>
      <c r="AO155" s="124"/>
      <c r="AP155" s="124"/>
      <c r="AQ155" s="124"/>
      <c r="AR155" s="124"/>
      <c r="AS155" s="124"/>
      <c r="AT155" s="124"/>
      <c r="AU155" s="124"/>
      <c r="AV155" s="124"/>
      <c r="AW155" s="124"/>
      <c r="AX155" s="124"/>
      <c r="AY155" s="124"/>
      <c r="BA155" s="162"/>
      <c r="BB155" s="162"/>
      <c r="BD155" s="124"/>
    </row>
    <row r="156" spans="1:56">
      <c r="A156" s="124"/>
      <c r="F156" s="124"/>
      <c r="G156" s="123"/>
      <c r="H156" s="123"/>
      <c r="I156" s="123"/>
      <c r="J156" s="124"/>
      <c r="K156" s="124"/>
      <c r="L156" s="140"/>
      <c r="M156" s="141"/>
      <c r="N156" s="141"/>
      <c r="O156" s="141"/>
      <c r="P156" s="141"/>
      <c r="Q156" s="141"/>
      <c r="R156" s="141"/>
      <c r="AJ156" s="124"/>
      <c r="AK156" s="124"/>
      <c r="AL156" s="124"/>
      <c r="AM156" s="124"/>
      <c r="AN156" s="124"/>
      <c r="AO156" s="124"/>
      <c r="AP156" s="124"/>
      <c r="AQ156" s="124"/>
      <c r="AR156" s="124"/>
      <c r="AS156" s="124"/>
      <c r="AT156" s="124"/>
      <c r="AU156" s="124"/>
      <c r="AV156" s="124"/>
      <c r="AW156" s="124"/>
      <c r="AX156" s="124"/>
      <c r="AY156" s="124"/>
      <c r="BA156" s="162"/>
      <c r="BB156" s="162"/>
      <c r="BD156" s="124"/>
    </row>
    <row r="157" spans="1:56">
      <c r="A157" s="124"/>
      <c r="F157" s="124"/>
      <c r="G157" s="123"/>
      <c r="H157" s="123"/>
      <c r="I157" s="123"/>
      <c r="J157" s="124"/>
      <c r="K157" s="124"/>
      <c r="L157" s="140"/>
      <c r="M157" s="141"/>
      <c r="N157" s="141"/>
      <c r="O157" s="141"/>
      <c r="P157" s="141"/>
      <c r="Q157" s="141"/>
      <c r="R157" s="141"/>
      <c r="AJ157" s="124"/>
      <c r="AK157" s="124"/>
      <c r="AL157" s="124"/>
      <c r="AM157" s="124"/>
      <c r="AN157" s="124"/>
      <c r="AO157" s="124"/>
      <c r="AP157" s="124"/>
      <c r="AQ157" s="124"/>
      <c r="AR157" s="124"/>
      <c r="AS157" s="124"/>
      <c r="AT157" s="124"/>
      <c r="AU157" s="124"/>
      <c r="AV157" s="124"/>
      <c r="AW157" s="124"/>
      <c r="AX157" s="124"/>
      <c r="AY157" s="124"/>
      <c r="BA157" s="162"/>
      <c r="BB157" s="162"/>
      <c r="BD157" s="124"/>
    </row>
    <row r="158" spans="1:56">
      <c r="A158" s="124"/>
      <c r="F158" s="124"/>
      <c r="G158" s="123"/>
      <c r="H158" s="123"/>
      <c r="I158" s="123"/>
      <c r="J158" s="124"/>
      <c r="K158" s="124"/>
      <c r="L158" s="140"/>
      <c r="M158" s="141"/>
      <c r="N158" s="141"/>
      <c r="O158" s="141"/>
      <c r="P158" s="141"/>
      <c r="Q158" s="141"/>
      <c r="R158" s="141"/>
      <c r="AJ158" s="124"/>
      <c r="AK158" s="124"/>
      <c r="AL158" s="124"/>
      <c r="AM158" s="124"/>
      <c r="AN158" s="124"/>
      <c r="AO158" s="124"/>
      <c r="AP158" s="124"/>
      <c r="AQ158" s="124"/>
      <c r="AR158" s="124"/>
      <c r="AS158" s="124"/>
      <c r="AT158" s="124"/>
      <c r="AU158" s="124"/>
      <c r="AV158" s="124"/>
      <c r="AW158" s="124"/>
      <c r="AX158" s="124"/>
      <c r="AY158" s="124"/>
      <c r="BA158" s="162"/>
      <c r="BB158" s="162"/>
      <c r="BD158" s="124"/>
    </row>
    <row r="159" spans="1:56">
      <c r="A159" s="124"/>
      <c r="F159" s="124"/>
      <c r="G159" s="123"/>
      <c r="H159" s="123"/>
      <c r="I159" s="123"/>
      <c r="J159" s="124"/>
      <c r="K159" s="124"/>
      <c r="L159" s="140"/>
      <c r="M159" s="141"/>
      <c r="N159" s="141"/>
      <c r="O159" s="141"/>
      <c r="P159" s="141"/>
      <c r="Q159" s="141"/>
      <c r="R159" s="141"/>
      <c r="AJ159" s="124"/>
      <c r="AK159" s="124"/>
      <c r="AL159" s="124"/>
      <c r="AM159" s="124"/>
      <c r="AN159" s="124"/>
      <c r="AO159" s="124"/>
      <c r="AP159" s="124"/>
      <c r="AQ159" s="124"/>
      <c r="AR159" s="124"/>
      <c r="AS159" s="124"/>
      <c r="AT159" s="124"/>
      <c r="AU159" s="124"/>
      <c r="AV159" s="124"/>
      <c r="AW159" s="124"/>
      <c r="AX159" s="124"/>
      <c r="AY159" s="124"/>
      <c r="BA159" s="162"/>
      <c r="BB159" s="162"/>
      <c r="BD159" s="124"/>
    </row>
    <row r="160" spans="1:56">
      <c r="A160" s="124"/>
      <c r="F160" s="124"/>
      <c r="G160" s="123"/>
      <c r="H160" s="123"/>
      <c r="I160" s="123"/>
      <c r="J160" s="124"/>
      <c r="K160" s="124"/>
      <c r="L160" s="140"/>
      <c r="M160" s="141"/>
      <c r="N160" s="141"/>
      <c r="O160" s="141"/>
      <c r="P160" s="141"/>
      <c r="Q160" s="141"/>
      <c r="R160" s="141"/>
      <c r="AJ160" s="124"/>
      <c r="AK160" s="124"/>
      <c r="AL160" s="124"/>
      <c r="AM160" s="124"/>
      <c r="AN160" s="124"/>
      <c r="AO160" s="124"/>
      <c r="AP160" s="124"/>
      <c r="AQ160" s="124"/>
      <c r="AR160" s="124"/>
      <c r="AS160" s="124"/>
      <c r="AT160" s="124"/>
      <c r="AU160" s="124"/>
      <c r="AV160" s="124"/>
      <c r="AW160" s="124"/>
      <c r="AX160" s="124"/>
      <c r="AY160" s="124"/>
      <c r="BA160" s="162"/>
      <c r="BB160" s="162"/>
      <c r="BD160" s="124"/>
    </row>
    <row r="161" spans="1:56">
      <c r="A161" s="124"/>
      <c r="F161" s="124"/>
      <c r="G161" s="123"/>
      <c r="H161" s="123"/>
      <c r="I161" s="123"/>
      <c r="J161" s="124"/>
      <c r="K161" s="124"/>
      <c r="L161" s="140"/>
      <c r="M161" s="141"/>
      <c r="N161" s="141"/>
      <c r="O161" s="141"/>
      <c r="P161" s="141"/>
      <c r="Q161" s="141"/>
      <c r="R161" s="141"/>
      <c r="AJ161" s="124"/>
      <c r="AK161" s="124"/>
      <c r="AL161" s="124"/>
      <c r="AM161" s="124"/>
      <c r="AN161" s="124"/>
      <c r="AO161" s="124"/>
      <c r="AP161" s="124"/>
      <c r="AQ161" s="124"/>
      <c r="AR161" s="124"/>
      <c r="AS161" s="124"/>
      <c r="AT161" s="124"/>
      <c r="AU161" s="124"/>
      <c r="AV161" s="124"/>
      <c r="AW161" s="124"/>
      <c r="AX161" s="124"/>
      <c r="AY161" s="124"/>
      <c r="BA161" s="162"/>
      <c r="BB161" s="162"/>
      <c r="BD161" s="124"/>
    </row>
    <row r="162" spans="1:56">
      <c r="A162" s="124"/>
      <c r="F162" s="124"/>
      <c r="G162" s="123"/>
      <c r="H162" s="123"/>
      <c r="I162" s="123"/>
      <c r="J162" s="124"/>
      <c r="K162" s="124"/>
      <c r="L162" s="140"/>
      <c r="M162" s="141"/>
      <c r="N162" s="141"/>
      <c r="O162" s="141"/>
      <c r="P162" s="141"/>
      <c r="Q162" s="141"/>
      <c r="R162" s="141"/>
      <c r="AJ162" s="124"/>
      <c r="AK162" s="124"/>
      <c r="AL162" s="124"/>
      <c r="AM162" s="124"/>
      <c r="AN162" s="124"/>
      <c r="AO162" s="124"/>
      <c r="AP162" s="124"/>
      <c r="AQ162" s="124"/>
      <c r="AR162" s="124"/>
      <c r="AS162" s="124"/>
      <c r="AT162" s="124"/>
      <c r="AU162" s="124"/>
      <c r="AV162" s="124"/>
      <c r="AW162" s="124"/>
      <c r="AX162" s="124"/>
      <c r="AY162" s="124"/>
      <c r="BA162" s="162"/>
      <c r="BB162" s="162"/>
      <c r="BD162" s="124"/>
    </row>
    <row r="163" spans="1:56">
      <c r="A163" s="124"/>
      <c r="F163" s="124"/>
      <c r="G163" s="123"/>
      <c r="H163" s="123"/>
      <c r="I163" s="123"/>
      <c r="J163" s="124"/>
      <c r="K163" s="124"/>
      <c r="L163" s="140"/>
      <c r="M163" s="141"/>
      <c r="N163" s="141"/>
      <c r="O163" s="141"/>
      <c r="P163" s="141"/>
      <c r="Q163" s="141"/>
      <c r="R163" s="141"/>
      <c r="AJ163" s="124"/>
      <c r="AK163" s="124"/>
      <c r="AL163" s="124"/>
      <c r="AM163" s="124"/>
      <c r="AN163" s="124"/>
      <c r="AO163" s="124"/>
      <c r="AP163" s="124"/>
      <c r="AQ163" s="124"/>
      <c r="AR163" s="124"/>
      <c r="AS163" s="124"/>
      <c r="AT163" s="124"/>
      <c r="AU163" s="124"/>
      <c r="AV163" s="124"/>
      <c r="AW163" s="124"/>
      <c r="AX163" s="124"/>
      <c r="AY163" s="124"/>
      <c r="BA163" s="162"/>
      <c r="BB163" s="162"/>
      <c r="BD163" s="124"/>
    </row>
    <row r="164" spans="1:56">
      <c r="A164" s="124"/>
      <c r="F164" s="124"/>
      <c r="G164" s="123"/>
      <c r="H164" s="123"/>
      <c r="I164" s="123"/>
      <c r="J164" s="124"/>
      <c r="K164" s="124"/>
      <c r="L164" s="140"/>
      <c r="M164" s="141"/>
      <c r="N164" s="141"/>
      <c r="O164" s="141"/>
      <c r="P164" s="141"/>
      <c r="Q164" s="141"/>
      <c r="R164" s="141"/>
      <c r="AJ164" s="124"/>
      <c r="AK164" s="124"/>
      <c r="AL164" s="124"/>
      <c r="AM164" s="124"/>
      <c r="AN164" s="124"/>
      <c r="AO164" s="124"/>
      <c r="AP164" s="124"/>
      <c r="AQ164" s="124"/>
      <c r="AR164" s="124"/>
      <c r="AS164" s="124"/>
      <c r="AT164" s="124"/>
      <c r="AU164" s="124"/>
      <c r="AV164" s="124"/>
      <c r="AW164" s="124"/>
      <c r="AX164" s="124"/>
      <c r="AY164" s="124"/>
      <c r="BA164" s="162"/>
      <c r="BB164" s="162"/>
      <c r="BD164" s="124"/>
    </row>
    <row r="165" spans="1:56">
      <c r="A165" s="124"/>
      <c r="F165" s="124"/>
      <c r="G165" s="123"/>
      <c r="H165" s="123"/>
      <c r="I165" s="123"/>
      <c r="J165" s="124"/>
      <c r="K165" s="124"/>
      <c r="L165" s="140"/>
      <c r="M165" s="141"/>
      <c r="N165" s="141"/>
      <c r="O165" s="141"/>
      <c r="P165" s="141"/>
      <c r="Q165" s="141"/>
      <c r="R165" s="141"/>
      <c r="AJ165" s="124"/>
      <c r="AK165" s="124"/>
      <c r="AL165" s="124"/>
      <c r="AM165" s="124"/>
      <c r="AN165" s="124"/>
      <c r="AO165" s="124"/>
      <c r="AP165" s="124"/>
      <c r="AQ165" s="124"/>
      <c r="AR165" s="124"/>
      <c r="AS165" s="124"/>
      <c r="AT165" s="124"/>
      <c r="AU165" s="124"/>
      <c r="AV165" s="124"/>
      <c r="AW165" s="124"/>
      <c r="AX165" s="124"/>
      <c r="AY165" s="124"/>
      <c r="BA165" s="162"/>
      <c r="BB165" s="162"/>
      <c r="BD165" s="124"/>
    </row>
    <row r="166" spans="1:56">
      <c r="A166" s="124"/>
      <c r="F166" s="124"/>
      <c r="G166" s="123"/>
      <c r="H166" s="123"/>
      <c r="I166" s="123"/>
      <c r="J166" s="124"/>
      <c r="K166" s="124"/>
      <c r="L166" s="140"/>
      <c r="M166" s="141"/>
      <c r="N166" s="141"/>
      <c r="O166" s="141"/>
      <c r="P166" s="141"/>
      <c r="Q166" s="141"/>
      <c r="R166" s="141"/>
      <c r="AJ166" s="124"/>
      <c r="AK166" s="124"/>
      <c r="AL166" s="124"/>
      <c r="AM166" s="124"/>
      <c r="AN166" s="124"/>
      <c r="AO166" s="124"/>
      <c r="AP166" s="124"/>
      <c r="AQ166" s="124"/>
      <c r="AR166" s="124"/>
      <c r="AS166" s="124"/>
      <c r="AT166" s="124"/>
      <c r="AU166" s="124"/>
      <c r="AV166" s="124"/>
      <c r="AW166" s="124"/>
      <c r="AX166" s="124"/>
      <c r="AY166" s="124"/>
      <c r="BA166" s="162"/>
      <c r="BB166" s="162"/>
      <c r="BD166" s="124"/>
    </row>
    <row r="167" spans="1:56">
      <c r="A167" s="124"/>
      <c r="F167" s="124"/>
      <c r="G167" s="123"/>
      <c r="H167" s="123"/>
      <c r="I167" s="123"/>
      <c r="J167" s="124"/>
      <c r="K167" s="124"/>
      <c r="L167" s="140"/>
      <c r="M167" s="141"/>
      <c r="N167" s="141"/>
      <c r="O167" s="141"/>
      <c r="P167" s="141"/>
      <c r="Q167" s="141"/>
      <c r="R167" s="141"/>
      <c r="AJ167" s="124"/>
      <c r="AK167" s="124"/>
      <c r="AL167" s="124"/>
      <c r="AM167" s="124"/>
      <c r="AN167" s="124"/>
      <c r="AO167" s="124"/>
      <c r="AP167" s="124"/>
      <c r="AQ167" s="124"/>
      <c r="AR167" s="124"/>
      <c r="AS167" s="124"/>
      <c r="AT167" s="124"/>
      <c r="AU167" s="124"/>
      <c r="AV167" s="124"/>
      <c r="AW167" s="124"/>
      <c r="AX167" s="124"/>
      <c r="AY167" s="124"/>
      <c r="BA167" s="162"/>
      <c r="BB167" s="162"/>
      <c r="BD167" s="124"/>
    </row>
    <row r="168" spans="1:56">
      <c r="A168" s="124"/>
      <c r="F168" s="124"/>
      <c r="G168" s="123"/>
      <c r="H168" s="123"/>
      <c r="I168" s="123"/>
      <c r="J168" s="124"/>
      <c r="K168" s="124"/>
      <c r="L168" s="140"/>
      <c r="M168" s="141"/>
      <c r="N168" s="141"/>
      <c r="O168" s="141"/>
      <c r="P168" s="141"/>
      <c r="Q168" s="141"/>
      <c r="R168" s="141"/>
      <c r="AJ168" s="124"/>
      <c r="AK168" s="124"/>
      <c r="AL168" s="124"/>
      <c r="AM168" s="124"/>
      <c r="AN168" s="124"/>
      <c r="AO168" s="124"/>
      <c r="AP168" s="124"/>
      <c r="AQ168" s="124"/>
      <c r="AR168" s="124"/>
      <c r="AS168" s="124"/>
      <c r="AT168" s="124"/>
      <c r="AU168" s="124"/>
      <c r="AV168" s="124"/>
      <c r="AW168" s="124"/>
      <c r="AX168" s="124"/>
      <c r="AY168" s="124"/>
      <c r="BA168" s="162"/>
      <c r="BB168" s="162"/>
      <c r="BD168" s="124"/>
    </row>
    <row r="169" spans="1:56">
      <c r="A169" s="124"/>
      <c r="F169" s="124"/>
      <c r="G169" s="123"/>
      <c r="H169" s="123"/>
      <c r="I169" s="123"/>
      <c r="J169" s="124"/>
      <c r="K169" s="124"/>
      <c r="L169" s="140"/>
      <c r="M169" s="141"/>
      <c r="N169" s="141"/>
      <c r="O169" s="141"/>
      <c r="P169" s="141"/>
      <c r="Q169" s="141"/>
      <c r="R169" s="141"/>
      <c r="AJ169" s="124"/>
      <c r="AK169" s="124"/>
      <c r="AL169" s="124"/>
      <c r="AM169" s="124"/>
      <c r="AN169" s="124"/>
      <c r="AO169" s="124"/>
      <c r="AP169" s="124"/>
      <c r="AQ169" s="124"/>
      <c r="AR169" s="124"/>
      <c r="AS169" s="124"/>
      <c r="AT169" s="124"/>
      <c r="AU169" s="124"/>
      <c r="AV169" s="124"/>
      <c r="AW169" s="124"/>
      <c r="AX169" s="124"/>
      <c r="AY169" s="124"/>
      <c r="BA169" s="162"/>
      <c r="BB169" s="162"/>
      <c r="BD169" s="124"/>
    </row>
    <row r="170" spans="1:56">
      <c r="A170" s="124"/>
      <c r="F170" s="124"/>
      <c r="G170" s="123"/>
      <c r="H170" s="123"/>
      <c r="I170" s="123"/>
      <c r="J170" s="124"/>
      <c r="K170" s="124"/>
      <c r="L170" s="140"/>
      <c r="M170" s="141"/>
      <c r="N170" s="141"/>
      <c r="O170" s="141"/>
      <c r="P170" s="141"/>
      <c r="Q170" s="141"/>
      <c r="R170" s="141"/>
      <c r="AJ170" s="124"/>
      <c r="AK170" s="124"/>
      <c r="AL170" s="124"/>
      <c r="AM170" s="124"/>
      <c r="AN170" s="124"/>
      <c r="AO170" s="124"/>
      <c r="AP170" s="124"/>
      <c r="AQ170" s="124"/>
      <c r="AR170" s="124"/>
      <c r="AS170" s="124"/>
      <c r="AT170" s="124"/>
      <c r="AU170" s="124"/>
      <c r="AV170" s="124"/>
      <c r="AW170" s="124"/>
      <c r="AX170" s="124"/>
      <c r="AY170" s="124"/>
      <c r="BA170" s="162"/>
      <c r="BB170" s="162"/>
      <c r="BD170" s="124"/>
    </row>
    <row r="171" spans="1:56">
      <c r="A171" s="124"/>
      <c r="F171" s="124"/>
      <c r="G171" s="123"/>
      <c r="H171" s="123"/>
      <c r="I171" s="123"/>
      <c r="J171" s="124"/>
      <c r="K171" s="124"/>
      <c r="L171" s="140"/>
      <c r="M171" s="141"/>
      <c r="N171" s="141"/>
      <c r="O171" s="141"/>
      <c r="P171" s="141"/>
      <c r="Q171" s="141"/>
      <c r="R171" s="141"/>
      <c r="AJ171" s="124"/>
      <c r="AK171" s="124"/>
      <c r="AL171" s="124"/>
      <c r="AM171" s="124"/>
      <c r="AN171" s="124"/>
      <c r="AO171" s="124"/>
      <c r="AP171" s="124"/>
      <c r="AQ171" s="124"/>
      <c r="AR171" s="124"/>
      <c r="AS171" s="124"/>
      <c r="AT171" s="124"/>
      <c r="AU171" s="124"/>
      <c r="AV171" s="124"/>
      <c r="AW171" s="124"/>
      <c r="AX171" s="124"/>
      <c r="AY171" s="124"/>
      <c r="BA171" s="162"/>
      <c r="BB171" s="162"/>
      <c r="BD171" s="124"/>
    </row>
    <row r="172" spans="1:56">
      <c r="A172" s="124"/>
      <c r="F172" s="124"/>
      <c r="G172" s="123"/>
      <c r="H172" s="123"/>
      <c r="I172" s="123"/>
      <c r="J172" s="124"/>
      <c r="K172" s="124"/>
      <c r="L172" s="140"/>
      <c r="M172" s="141"/>
      <c r="N172" s="141"/>
      <c r="O172" s="141"/>
      <c r="P172" s="141"/>
      <c r="Q172" s="141"/>
      <c r="R172" s="141"/>
      <c r="AJ172" s="124"/>
      <c r="AK172" s="124"/>
      <c r="AL172" s="124"/>
      <c r="AM172" s="124"/>
      <c r="AN172" s="124"/>
      <c r="AO172" s="124"/>
      <c r="AP172" s="124"/>
      <c r="AQ172" s="124"/>
      <c r="AR172" s="124"/>
      <c r="AS172" s="124"/>
      <c r="AT172" s="124"/>
      <c r="AU172" s="124"/>
      <c r="AV172" s="124"/>
      <c r="AW172" s="124"/>
      <c r="AX172" s="124"/>
      <c r="AY172" s="124"/>
      <c r="BA172" s="162"/>
      <c r="BB172" s="162"/>
      <c r="BD172" s="124"/>
    </row>
    <row r="173" spans="1:56">
      <c r="A173" s="124"/>
      <c r="F173" s="124"/>
      <c r="G173" s="123"/>
      <c r="H173" s="123"/>
      <c r="I173" s="123"/>
      <c r="J173" s="124"/>
      <c r="K173" s="124"/>
      <c r="L173" s="140"/>
      <c r="M173" s="141"/>
      <c r="N173" s="141"/>
      <c r="O173" s="141"/>
      <c r="P173" s="141"/>
      <c r="Q173" s="141"/>
      <c r="R173" s="141"/>
      <c r="AJ173" s="124"/>
      <c r="AK173" s="124"/>
      <c r="AL173" s="124"/>
      <c r="AM173" s="124"/>
      <c r="AN173" s="124"/>
      <c r="AO173" s="124"/>
      <c r="AP173" s="124"/>
      <c r="AQ173" s="124"/>
      <c r="AR173" s="124"/>
      <c r="AS173" s="124"/>
      <c r="AT173" s="124"/>
      <c r="AU173" s="124"/>
      <c r="AV173" s="124"/>
      <c r="AW173" s="124"/>
      <c r="AX173" s="124"/>
      <c r="AY173" s="124"/>
      <c r="BA173" s="162"/>
      <c r="BB173" s="162"/>
      <c r="BD173" s="124"/>
    </row>
    <row r="174" spans="1:56">
      <c r="A174" s="124"/>
      <c r="F174" s="124"/>
      <c r="G174" s="123"/>
      <c r="H174" s="123"/>
      <c r="I174" s="123"/>
      <c r="J174" s="124"/>
      <c r="K174" s="124"/>
      <c r="L174" s="140"/>
      <c r="M174" s="141"/>
      <c r="N174" s="141"/>
      <c r="O174" s="141"/>
      <c r="P174" s="141"/>
      <c r="Q174" s="141"/>
      <c r="R174" s="141"/>
      <c r="AJ174" s="124"/>
      <c r="AK174" s="124"/>
      <c r="AL174" s="124"/>
      <c r="AM174" s="124"/>
      <c r="AN174" s="124"/>
      <c r="AO174" s="124"/>
      <c r="AP174" s="124"/>
      <c r="AQ174" s="124"/>
      <c r="AR174" s="124"/>
      <c r="AS174" s="124"/>
      <c r="AT174" s="124"/>
      <c r="AU174" s="124"/>
      <c r="AV174" s="124"/>
      <c r="AW174" s="124"/>
      <c r="AX174" s="124"/>
      <c r="AY174" s="124"/>
      <c r="BA174" s="162"/>
      <c r="BB174" s="162"/>
      <c r="BD174" s="124"/>
    </row>
    <row r="175" spans="1:56">
      <c r="A175" s="124"/>
      <c r="F175" s="124"/>
      <c r="G175" s="123"/>
      <c r="H175" s="123"/>
      <c r="I175" s="123"/>
      <c r="J175" s="124"/>
      <c r="K175" s="124"/>
      <c r="L175" s="140"/>
      <c r="M175" s="141"/>
      <c r="N175" s="141"/>
      <c r="O175" s="141"/>
      <c r="P175" s="141"/>
      <c r="Q175" s="141"/>
      <c r="R175" s="141"/>
      <c r="AJ175" s="124"/>
      <c r="AK175" s="124"/>
      <c r="AL175" s="124"/>
      <c r="AM175" s="124"/>
      <c r="AN175" s="124"/>
      <c r="AO175" s="124"/>
      <c r="AP175" s="124"/>
      <c r="AQ175" s="124"/>
      <c r="AR175" s="124"/>
      <c r="AS175" s="124"/>
      <c r="AT175" s="124"/>
      <c r="AU175" s="124"/>
      <c r="AV175" s="124"/>
      <c r="AW175" s="124"/>
      <c r="AX175" s="124"/>
      <c r="AY175" s="124"/>
      <c r="BA175" s="162"/>
      <c r="BB175" s="162"/>
      <c r="BD175" s="124"/>
    </row>
    <row r="176" spans="1:56">
      <c r="A176" s="124"/>
      <c r="F176" s="124"/>
      <c r="G176" s="123"/>
      <c r="H176" s="123"/>
      <c r="I176" s="123"/>
      <c r="J176" s="124"/>
      <c r="K176" s="124"/>
      <c r="L176" s="140"/>
      <c r="M176" s="141"/>
      <c r="N176" s="141"/>
      <c r="O176" s="141"/>
      <c r="P176" s="141"/>
      <c r="Q176" s="141"/>
      <c r="R176" s="141"/>
      <c r="AJ176" s="124"/>
      <c r="AK176" s="124"/>
      <c r="AL176" s="124"/>
      <c r="AM176" s="124"/>
      <c r="AN176" s="124"/>
      <c r="AO176" s="124"/>
      <c r="AP176" s="124"/>
      <c r="AQ176" s="124"/>
      <c r="AR176" s="124"/>
      <c r="AS176" s="124"/>
      <c r="AT176" s="124"/>
      <c r="AU176" s="124"/>
      <c r="AV176" s="124"/>
      <c r="AW176" s="124"/>
      <c r="AX176" s="124"/>
      <c r="AY176" s="124"/>
      <c r="BA176" s="162"/>
      <c r="BB176" s="162"/>
      <c r="BD176" s="124"/>
    </row>
    <row r="177" spans="1:56">
      <c r="A177" s="124"/>
      <c r="F177" s="124"/>
      <c r="G177" s="123"/>
      <c r="H177" s="123"/>
      <c r="I177" s="123"/>
      <c r="J177" s="124"/>
      <c r="K177" s="124"/>
      <c r="L177" s="140"/>
      <c r="M177" s="141"/>
      <c r="N177" s="141"/>
      <c r="O177" s="141"/>
      <c r="P177" s="141"/>
      <c r="Q177" s="141"/>
      <c r="R177" s="141"/>
      <c r="AJ177" s="124"/>
      <c r="AK177" s="124"/>
      <c r="AL177" s="124"/>
      <c r="AM177" s="124"/>
      <c r="AN177" s="124"/>
      <c r="AO177" s="124"/>
      <c r="AP177" s="124"/>
      <c r="AQ177" s="124"/>
      <c r="AR177" s="124"/>
      <c r="AS177" s="124"/>
      <c r="AT177" s="124"/>
      <c r="AU177" s="124"/>
      <c r="AV177" s="124"/>
      <c r="AW177" s="124"/>
      <c r="AX177" s="124"/>
      <c r="AY177" s="124"/>
      <c r="BA177" s="162"/>
      <c r="BB177" s="162"/>
      <c r="BD177" s="124"/>
    </row>
    <row r="178" spans="1:56">
      <c r="A178" s="124"/>
      <c r="F178" s="124"/>
      <c r="G178" s="123"/>
      <c r="H178" s="123"/>
      <c r="I178" s="123"/>
      <c r="J178" s="124"/>
      <c r="K178" s="124"/>
      <c r="L178" s="140"/>
      <c r="M178" s="141"/>
      <c r="N178" s="141"/>
      <c r="O178" s="141"/>
      <c r="P178" s="141"/>
      <c r="Q178" s="141"/>
      <c r="R178" s="141"/>
      <c r="AJ178" s="124"/>
      <c r="AK178" s="124"/>
      <c r="AL178" s="124"/>
      <c r="AM178" s="124"/>
      <c r="AN178" s="124"/>
      <c r="AO178" s="124"/>
      <c r="AP178" s="124"/>
      <c r="AQ178" s="124"/>
      <c r="AR178" s="124"/>
      <c r="AS178" s="124"/>
      <c r="AT178" s="124"/>
      <c r="AU178" s="124"/>
      <c r="AV178" s="124"/>
      <c r="AW178" s="124"/>
      <c r="AX178" s="124"/>
      <c r="AY178" s="124"/>
      <c r="BA178" s="162"/>
      <c r="BB178" s="162"/>
      <c r="BD178" s="124"/>
    </row>
    <row r="179" spans="1:56">
      <c r="A179" s="124"/>
      <c r="F179" s="124"/>
      <c r="G179" s="123"/>
      <c r="H179" s="123"/>
      <c r="I179" s="123"/>
      <c r="J179" s="124"/>
      <c r="K179" s="124"/>
      <c r="L179" s="140"/>
      <c r="M179" s="141"/>
      <c r="N179" s="141"/>
      <c r="O179" s="141"/>
      <c r="P179" s="141"/>
      <c r="Q179" s="141"/>
      <c r="R179" s="141"/>
      <c r="AJ179" s="124"/>
      <c r="AK179" s="124"/>
      <c r="AL179" s="124"/>
      <c r="AM179" s="124"/>
      <c r="AN179" s="124"/>
      <c r="AO179" s="124"/>
      <c r="AP179" s="124"/>
      <c r="AQ179" s="124"/>
      <c r="AR179" s="124"/>
      <c r="AS179" s="124"/>
      <c r="AT179" s="124"/>
      <c r="AU179" s="124"/>
      <c r="AV179" s="124"/>
      <c r="AW179" s="124"/>
      <c r="AX179" s="124"/>
      <c r="AY179" s="124"/>
      <c r="BA179" s="162"/>
      <c r="BB179" s="162"/>
      <c r="BD179" s="124"/>
    </row>
    <row r="180" spans="1:56">
      <c r="A180" s="124"/>
      <c r="F180" s="124"/>
      <c r="G180" s="123"/>
      <c r="H180" s="123"/>
      <c r="I180" s="123"/>
      <c r="J180" s="124"/>
      <c r="K180" s="124"/>
      <c r="L180" s="140"/>
      <c r="M180" s="141"/>
      <c r="N180" s="141"/>
      <c r="O180" s="141"/>
      <c r="P180" s="141"/>
      <c r="Q180" s="141"/>
      <c r="R180" s="141"/>
      <c r="AJ180" s="124"/>
      <c r="AK180" s="124"/>
      <c r="AL180" s="124"/>
      <c r="AM180" s="124"/>
      <c r="AN180" s="124"/>
      <c r="AO180" s="124"/>
      <c r="AP180" s="124"/>
      <c r="AQ180" s="124"/>
      <c r="AR180" s="124"/>
      <c r="AS180" s="124"/>
      <c r="AT180" s="124"/>
      <c r="AU180" s="124"/>
      <c r="AV180" s="124"/>
      <c r="AW180" s="124"/>
      <c r="AX180" s="124"/>
      <c r="AY180" s="124"/>
      <c r="BA180" s="162"/>
      <c r="BB180" s="162"/>
      <c r="BD180" s="124"/>
    </row>
    <row r="181" spans="1:56">
      <c r="A181" s="124"/>
      <c r="F181" s="124"/>
      <c r="G181" s="123"/>
      <c r="H181" s="123"/>
      <c r="I181" s="123"/>
      <c r="J181" s="124"/>
      <c r="K181" s="124"/>
      <c r="L181" s="140"/>
      <c r="M181" s="141"/>
      <c r="N181" s="141"/>
      <c r="O181" s="141"/>
      <c r="P181" s="141"/>
      <c r="Q181" s="141"/>
      <c r="R181" s="141"/>
      <c r="AJ181" s="124"/>
      <c r="AK181" s="124"/>
      <c r="AL181" s="124"/>
      <c r="AM181" s="124"/>
      <c r="AN181" s="124"/>
      <c r="AO181" s="124"/>
      <c r="AP181" s="124"/>
      <c r="AQ181" s="124"/>
      <c r="AR181" s="124"/>
      <c r="AS181" s="124"/>
      <c r="AT181" s="124"/>
      <c r="AU181" s="124"/>
      <c r="AV181" s="124"/>
      <c r="AW181" s="124"/>
      <c r="AX181" s="124"/>
      <c r="AY181" s="124"/>
      <c r="BA181" s="162"/>
      <c r="BB181" s="162"/>
      <c r="BD181" s="124"/>
    </row>
    <row r="182" spans="1:56">
      <c r="A182" s="124"/>
      <c r="F182" s="124"/>
      <c r="G182" s="123"/>
      <c r="H182" s="123"/>
      <c r="I182" s="123"/>
      <c r="J182" s="124"/>
      <c r="K182" s="124"/>
      <c r="L182" s="140"/>
      <c r="M182" s="141"/>
      <c r="N182" s="141"/>
      <c r="O182" s="141"/>
      <c r="P182" s="141"/>
      <c r="Q182" s="141"/>
      <c r="R182" s="141"/>
      <c r="AJ182" s="124"/>
      <c r="AK182" s="124"/>
      <c r="AL182" s="124"/>
      <c r="AM182" s="124"/>
      <c r="AN182" s="124"/>
      <c r="AO182" s="124"/>
      <c r="AP182" s="124"/>
      <c r="AQ182" s="124"/>
      <c r="AR182" s="124"/>
      <c r="AS182" s="124"/>
      <c r="AT182" s="124"/>
      <c r="AU182" s="124"/>
      <c r="AV182" s="124"/>
      <c r="AW182" s="124"/>
      <c r="AX182" s="124"/>
      <c r="AY182" s="124"/>
      <c r="BA182" s="162"/>
      <c r="BB182" s="162"/>
      <c r="BD182" s="124"/>
    </row>
    <row r="183" spans="1:56">
      <c r="A183" s="124"/>
      <c r="F183" s="124"/>
      <c r="G183" s="123"/>
      <c r="H183" s="123"/>
      <c r="I183" s="123"/>
      <c r="J183" s="124"/>
      <c r="K183" s="124"/>
      <c r="L183" s="140"/>
      <c r="M183" s="141"/>
      <c r="N183" s="141"/>
      <c r="O183" s="141"/>
      <c r="P183" s="141"/>
      <c r="Q183" s="141"/>
      <c r="R183" s="141"/>
      <c r="AJ183" s="124"/>
      <c r="AK183" s="124"/>
      <c r="AL183" s="124"/>
      <c r="AM183" s="124"/>
      <c r="AN183" s="124"/>
      <c r="AO183" s="124"/>
      <c r="AP183" s="124"/>
      <c r="AQ183" s="124"/>
      <c r="AR183" s="124"/>
      <c r="AS183" s="124"/>
      <c r="AT183" s="124"/>
      <c r="AU183" s="124"/>
      <c r="AV183" s="124"/>
      <c r="AW183" s="124"/>
      <c r="AX183" s="124"/>
      <c r="AY183" s="124"/>
      <c r="BA183" s="162"/>
      <c r="BB183" s="162"/>
      <c r="BD183" s="124"/>
    </row>
    <row r="184" spans="1:56">
      <c r="A184" s="124"/>
      <c r="F184" s="124"/>
      <c r="G184" s="123"/>
      <c r="H184" s="123"/>
      <c r="I184" s="123"/>
      <c r="J184" s="124"/>
      <c r="K184" s="124"/>
      <c r="L184" s="140"/>
      <c r="M184" s="141"/>
      <c r="N184" s="141"/>
      <c r="O184" s="141"/>
      <c r="P184" s="141"/>
      <c r="Q184" s="141"/>
      <c r="R184" s="141"/>
      <c r="AJ184" s="124"/>
      <c r="AK184" s="124"/>
      <c r="AL184" s="124"/>
      <c r="AM184" s="124"/>
      <c r="AN184" s="124"/>
      <c r="AO184" s="124"/>
      <c r="AP184" s="124"/>
      <c r="AQ184" s="124"/>
      <c r="AR184" s="124"/>
      <c r="AS184" s="124"/>
      <c r="AT184" s="124"/>
      <c r="AU184" s="124"/>
      <c r="AV184" s="124"/>
      <c r="AW184" s="124"/>
      <c r="AX184" s="124"/>
      <c r="AY184" s="124"/>
      <c r="BA184" s="162"/>
      <c r="BB184" s="162"/>
      <c r="BD184" s="124"/>
    </row>
    <row r="185" spans="1:56">
      <c r="A185" s="124"/>
      <c r="F185" s="124"/>
      <c r="G185" s="123"/>
      <c r="H185" s="123"/>
      <c r="I185" s="123"/>
      <c r="J185" s="124"/>
      <c r="K185" s="124"/>
      <c r="L185" s="140"/>
      <c r="M185" s="141"/>
      <c r="N185" s="141"/>
      <c r="O185" s="141"/>
      <c r="P185" s="141"/>
      <c r="Q185" s="141"/>
      <c r="R185" s="141"/>
      <c r="AJ185" s="124"/>
      <c r="AK185" s="124"/>
      <c r="AL185" s="124"/>
      <c r="AM185" s="124"/>
      <c r="AN185" s="124"/>
      <c r="AO185" s="124"/>
      <c r="AP185" s="124"/>
      <c r="AQ185" s="124"/>
      <c r="AR185" s="124"/>
      <c r="AS185" s="124"/>
      <c r="AT185" s="124"/>
      <c r="AU185" s="124"/>
      <c r="AV185" s="124"/>
      <c r="AW185" s="124"/>
      <c r="AX185" s="124"/>
      <c r="AY185" s="124"/>
      <c r="BA185" s="162"/>
      <c r="BB185" s="162"/>
      <c r="BD185" s="124"/>
    </row>
    <row r="186" spans="1:56">
      <c r="A186" s="124"/>
      <c r="F186" s="124"/>
      <c r="G186" s="123"/>
      <c r="H186" s="123"/>
      <c r="I186" s="123"/>
      <c r="J186" s="124"/>
      <c r="K186" s="124"/>
      <c r="L186" s="140"/>
      <c r="M186" s="141"/>
      <c r="N186" s="141"/>
      <c r="O186" s="141"/>
      <c r="P186" s="141"/>
      <c r="Q186" s="141"/>
      <c r="R186" s="141"/>
      <c r="AJ186" s="124"/>
      <c r="AK186" s="124"/>
      <c r="AL186" s="124"/>
      <c r="AM186" s="124"/>
      <c r="AN186" s="124"/>
      <c r="AO186" s="124"/>
      <c r="AP186" s="124"/>
      <c r="AQ186" s="124"/>
      <c r="AR186" s="124"/>
      <c r="AS186" s="124"/>
      <c r="AT186" s="124"/>
      <c r="AU186" s="124"/>
      <c r="AV186" s="124"/>
      <c r="AW186" s="124"/>
      <c r="AX186" s="124"/>
      <c r="AY186" s="124"/>
      <c r="BA186" s="162"/>
      <c r="BB186" s="162"/>
      <c r="BD186" s="124"/>
    </row>
    <row r="187" spans="1:56">
      <c r="A187" s="124"/>
      <c r="F187" s="124"/>
      <c r="G187" s="123"/>
      <c r="H187" s="123"/>
      <c r="I187" s="123"/>
      <c r="J187" s="124"/>
      <c r="K187" s="124"/>
      <c r="L187" s="140"/>
      <c r="M187" s="141"/>
      <c r="N187" s="141"/>
      <c r="O187" s="141"/>
      <c r="P187" s="141"/>
      <c r="Q187" s="141"/>
      <c r="R187" s="141"/>
      <c r="AJ187" s="124"/>
      <c r="AK187" s="124"/>
      <c r="AL187" s="124"/>
      <c r="AM187" s="124"/>
      <c r="AN187" s="124"/>
      <c r="AO187" s="124"/>
      <c r="AP187" s="124"/>
      <c r="AQ187" s="124"/>
      <c r="AR187" s="124"/>
      <c r="AS187" s="124"/>
      <c r="AT187" s="124"/>
      <c r="AU187" s="124"/>
      <c r="AV187" s="124"/>
      <c r="AW187" s="124"/>
      <c r="AX187" s="124"/>
      <c r="AY187" s="124"/>
      <c r="BA187" s="162"/>
      <c r="BB187" s="162"/>
      <c r="BD187" s="124"/>
    </row>
    <row r="188" spans="1:56">
      <c r="A188" s="124"/>
      <c r="F188" s="124"/>
      <c r="G188" s="123"/>
      <c r="H188" s="123"/>
      <c r="I188" s="123"/>
      <c r="J188" s="124"/>
      <c r="K188" s="124"/>
      <c r="L188" s="140"/>
      <c r="M188" s="141"/>
      <c r="N188" s="141"/>
      <c r="O188" s="141"/>
      <c r="P188" s="141"/>
      <c r="Q188" s="141"/>
      <c r="R188" s="141"/>
      <c r="AJ188" s="124"/>
      <c r="AK188" s="124"/>
      <c r="AL188" s="124"/>
      <c r="AM188" s="124"/>
      <c r="AN188" s="124"/>
      <c r="AO188" s="124"/>
      <c r="AP188" s="124"/>
      <c r="AQ188" s="124"/>
      <c r="AR188" s="124"/>
      <c r="AS188" s="124"/>
      <c r="AT188" s="124"/>
      <c r="AU188" s="124"/>
      <c r="AV188" s="124"/>
      <c r="AW188" s="124"/>
      <c r="AX188" s="124"/>
      <c r="AY188" s="124"/>
      <c r="BA188" s="162"/>
      <c r="BB188" s="162"/>
      <c r="BD188" s="124"/>
    </row>
    <row r="189" spans="1:56">
      <c r="A189" s="124"/>
      <c r="F189" s="124"/>
      <c r="G189" s="123"/>
      <c r="H189" s="123"/>
      <c r="I189" s="123"/>
      <c r="J189" s="124"/>
      <c r="K189" s="124"/>
      <c r="L189" s="140"/>
      <c r="M189" s="141"/>
      <c r="N189" s="141"/>
      <c r="O189" s="141"/>
      <c r="P189" s="141"/>
      <c r="Q189" s="141"/>
      <c r="R189" s="141"/>
      <c r="AJ189" s="124"/>
      <c r="AK189" s="124"/>
      <c r="AL189" s="124"/>
      <c r="AM189" s="124"/>
      <c r="AN189" s="124"/>
      <c r="AO189" s="124"/>
      <c r="AP189" s="124"/>
      <c r="AQ189" s="124"/>
      <c r="AR189" s="124"/>
      <c r="AS189" s="124"/>
      <c r="AT189" s="124"/>
      <c r="AU189" s="124"/>
      <c r="AV189" s="124"/>
      <c r="AW189" s="124"/>
      <c r="AX189" s="124"/>
      <c r="AY189" s="124"/>
      <c r="BA189" s="162"/>
      <c r="BB189" s="162"/>
      <c r="BD189" s="124"/>
    </row>
    <row r="190" spans="1:56">
      <c r="A190" s="124"/>
      <c r="F190" s="124"/>
      <c r="G190" s="123"/>
      <c r="H190" s="123"/>
      <c r="I190" s="123"/>
      <c r="J190" s="124"/>
      <c r="K190" s="124"/>
      <c r="L190" s="140"/>
      <c r="M190" s="141"/>
      <c r="N190" s="141"/>
      <c r="O190" s="141"/>
      <c r="P190" s="141"/>
      <c r="Q190" s="141"/>
      <c r="R190" s="141"/>
      <c r="AJ190" s="124"/>
      <c r="AK190" s="124"/>
      <c r="AL190" s="124"/>
      <c r="AM190" s="124"/>
      <c r="AN190" s="124"/>
      <c r="AO190" s="124"/>
      <c r="AP190" s="124"/>
      <c r="AQ190" s="124"/>
      <c r="AR190" s="124"/>
      <c r="AS190" s="124"/>
      <c r="AT190" s="124"/>
      <c r="AU190" s="124"/>
      <c r="AV190" s="124"/>
      <c r="AW190" s="124"/>
      <c r="AX190" s="124"/>
      <c r="AY190" s="124"/>
      <c r="BA190" s="162"/>
      <c r="BB190" s="162"/>
      <c r="BD190" s="124"/>
    </row>
    <row r="191" spans="1:56">
      <c r="A191" s="124"/>
      <c r="F191" s="124"/>
      <c r="G191" s="123"/>
      <c r="H191" s="123"/>
      <c r="I191" s="123"/>
      <c r="J191" s="124"/>
      <c r="K191" s="124"/>
      <c r="L191" s="140"/>
      <c r="M191" s="141"/>
      <c r="N191" s="141"/>
      <c r="O191" s="141"/>
      <c r="P191" s="141"/>
      <c r="Q191" s="141"/>
      <c r="R191" s="141"/>
      <c r="AJ191" s="124"/>
      <c r="AK191" s="124"/>
      <c r="AL191" s="124"/>
      <c r="AM191" s="124"/>
      <c r="AN191" s="124"/>
      <c r="AO191" s="124"/>
      <c r="AP191" s="124"/>
      <c r="AQ191" s="124"/>
      <c r="AR191" s="124"/>
      <c r="AS191" s="124"/>
      <c r="AT191" s="124"/>
      <c r="AU191" s="124"/>
      <c r="AV191" s="124"/>
      <c r="AW191" s="124"/>
      <c r="AX191" s="124"/>
      <c r="AY191" s="124"/>
      <c r="BA191" s="162"/>
      <c r="BB191" s="162"/>
      <c r="BD191" s="124"/>
    </row>
    <row r="192" spans="1:56">
      <c r="A192" s="124"/>
      <c r="F192" s="124"/>
      <c r="G192" s="123"/>
      <c r="H192" s="123"/>
      <c r="I192" s="123"/>
      <c r="J192" s="124"/>
      <c r="K192" s="124"/>
      <c r="L192" s="140"/>
      <c r="M192" s="141"/>
      <c r="N192" s="141"/>
      <c r="O192" s="141"/>
      <c r="P192" s="141"/>
      <c r="Q192" s="141"/>
      <c r="R192" s="141"/>
      <c r="AJ192" s="124"/>
      <c r="AK192" s="124"/>
      <c r="AL192" s="124"/>
      <c r="AM192" s="124"/>
      <c r="AN192" s="124"/>
      <c r="AO192" s="124"/>
      <c r="AP192" s="124"/>
      <c r="AQ192" s="124"/>
      <c r="AR192" s="124"/>
      <c r="AS192" s="124"/>
      <c r="AT192" s="124"/>
      <c r="AU192" s="124"/>
      <c r="AV192" s="124"/>
      <c r="AW192" s="124"/>
      <c r="AX192" s="124"/>
      <c r="AY192" s="124"/>
      <c r="BA192" s="162"/>
      <c r="BB192" s="162"/>
      <c r="BD192" s="124"/>
    </row>
    <row r="193" spans="1:56">
      <c r="A193" s="124"/>
      <c r="F193" s="124"/>
      <c r="G193" s="123"/>
      <c r="H193" s="123"/>
      <c r="I193" s="123"/>
      <c r="J193" s="124"/>
      <c r="K193" s="124"/>
      <c r="L193" s="140"/>
      <c r="M193" s="141"/>
      <c r="N193" s="141"/>
      <c r="O193" s="141"/>
      <c r="P193" s="141"/>
      <c r="Q193" s="141"/>
      <c r="R193" s="141"/>
      <c r="AJ193" s="124"/>
      <c r="AK193" s="124"/>
      <c r="AL193" s="124"/>
      <c r="AM193" s="124"/>
      <c r="AN193" s="124"/>
      <c r="AO193" s="124"/>
      <c r="AP193" s="124"/>
      <c r="AQ193" s="124"/>
      <c r="AR193" s="124"/>
      <c r="AS193" s="124"/>
      <c r="AT193" s="124"/>
      <c r="AU193" s="124"/>
      <c r="AV193" s="124"/>
      <c r="AW193" s="124"/>
      <c r="AX193" s="124"/>
      <c r="AY193" s="124"/>
      <c r="BA193" s="162"/>
      <c r="BB193" s="162"/>
      <c r="BD193" s="124"/>
    </row>
    <row r="194" spans="1:56">
      <c r="A194" s="124"/>
      <c r="F194" s="124"/>
      <c r="G194" s="123"/>
      <c r="H194" s="123"/>
      <c r="I194" s="123"/>
      <c r="J194" s="124"/>
      <c r="K194" s="124"/>
      <c r="L194" s="140"/>
      <c r="M194" s="141"/>
      <c r="N194" s="141"/>
      <c r="O194" s="141"/>
      <c r="P194" s="141"/>
      <c r="Q194" s="141"/>
      <c r="R194" s="141"/>
      <c r="AJ194" s="124"/>
      <c r="AK194" s="124"/>
      <c r="AL194" s="124"/>
      <c r="AM194" s="124"/>
      <c r="AN194" s="124"/>
      <c r="AO194" s="124"/>
      <c r="AP194" s="124"/>
      <c r="AQ194" s="124"/>
      <c r="AR194" s="124"/>
      <c r="AS194" s="124"/>
      <c r="AT194" s="124"/>
      <c r="AU194" s="124"/>
      <c r="AV194" s="124"/>
      <c r="AW194" s="124"/>
      <c r="AX194" s="124"/>
      <c r="AY194" s="124"/>
      <c r="BA194" s="162"/>
      <c r="BB194" s="162"/>
      <c r="BD194" s="124"/>
    </row>
    <row r="195" spans="1:56">
      <c r="A195" s="124"/>
      <c r="F195" s="124"/>
      <c r="G195" s="123"/>
      <c r="H195" s="123"/>
      <c r="I195" s="123"/>
      <c r="J195" s="124"/>
      <c r="K195" s="124"/>
      <c r="L195" s="140"/>
      <c r="M195" s="141"/>
      <c r="N195" s="141"/>
      <c r="O195" s="141"/>
      <c r="P195" s="141"/>
      <c r="Q195" s="141"/>
      <c r="R195" s="141"/>
      <c r="AJ195" s="124"/>
      <c r="AK195" s="124"/>
      <c r="AL195" s="124"/>
      <c r="AM195" s="124"/>
      <c r="AN195" s="124"/>
      <c r="AO195" s="124"/>
      <c r="AP195" s="124"/>
      <c r="AQ195" s="124"/>
      <c r="AR195" s="124"/>
      <c r="AS195" s="124"/>
      <c r="AT195" s="124"/>
      <c r="AU195" s="124"/>
      <c r="AV195" s="124"/>
      <c r="AW195" s="124"/>
      <c r="AX195" s="124"/>
      <c r="AY195" s="124"/>
      <c r="BA195" s="162"/>
      <c r="BB195" s="162"/>
      <c r="BD195" s="124"/>
    </row>
    <row r="196" spans="1:56">
      <c r="A196" s="124"/>
      <c r="F196" s="124"/>
      <c r="G196" s="123"/>
      <c r="H196" s="123"/>
      <c r="I196" s="123"/>
      <c r="J196" s="124"/>
      <c r="K196" s="124"/>
      <c r="L196" s="140"/>
      <c r="M196" s="141"/>
      <c r="N196" s="141"/>
      <c r="O196" s="141"/>
      <c r="P196" s="141"/>
      <c r="Q196" s="141"/>
      <c r="R196" s="141"/>
      <c r="AJ196" s="124"/>
      <c r="AK196" s="124"/>
      <c r="AL196" s="124"/>
      <c r="AM196" s="124"/>
      <c r="AN196" s="124"/>
      <c r="AO196" s="124"/>
      <c r="AP196" s="124"/>
      <c r="AQ196" s="124"/>
      <c r="AR196" s="124"/>
      <c r="AS196" s="124"/>
      <c r="AT196" s="124"/>
      <c r="AU196" s="124"/>
      <c r="AV196" s="124"/>
      <c r="AW196" s="124"/>
      <c r="AX196" s="124"/>
      <c r="AY196" s="124"/>
      <c r="BA196" s="162"/>
      <c r="BB196" s="162"/>
      <c r="BD196" s="124"/>
    </row>
    <row r="197" spans="1:56">
      <c r="A197" s="124"/>
      <c r="F197" s="124"/>
      <c r="G197" s="123"/>
      <c r="H197" s="123"/>
      <c r="I197" s="123"/>
      <c r="J197" s="124"/>
      <c r="K197" s="124"/>
      <c r="L197" s="140"/>
      <c r="M197" s="141"/>
      <c r="N197" s="141"/>
      <c r="O197" s="141"/>
      <c r="P197" s="141"/>
      <c r="Q197" s="141"/>
      <c r="R197" s="141"/>
      <c r="AJ197" s="124"/>
      <c r="AK197" s="124"/>
      <c r="AL197" s="124"/>
      <c r="AM197" s="124"/>
      <c r="AN197" s="124"/>
      <c r="AO197" s="124"/>
      <c r="AP197" s="124"/>
      <c r="AQ197" s="124"/>
      <c r="AR197" s="124"/>
      <c r="AS197" s="124"/>
      <c r="AT197" s="124"/>
      <c r="AU197" s="124"/>
      <c r="AV197" s="124"/>
      <c r="AW197" s="124"/>
      <c r="AX197" s="124"/>
      <c r="AY197" s="124"/>
      <c r="BA197" s="162"/>
      <c r="BB197" s="162"/>
      <c r="BD197" s="124"/>
    </row>
    <row r="198" spans="1:56">
      <c r="A198" s="124"/>
      <c r="F198" s="124"/>
      <c r="G198" s="123"/>
      <c r="H198" s="123"/>
      <c r="I198" s="123"/>
      <c r="J198" s="124"/>
      <c r="K198" s="124"/>
      <c r="L198" s="140"/>
      <c r="M198" s="141"/>
      <c r="N198" s="141"/>
      <c r="O198" s="141"/>
      <c r="P198" s="141"/>
      <c r="Q198" s="141"/>
      <c r="R198" s="141"/>
      <c r="AJ198" s="124"/>
      <c r="AK198" s="124"/>
      <c r="AL198" s="124"/>
      <c r="AM198" s="124"/>
      <c r="AN198" s="124"/>
      <c r="AO198" s="124"/>
      <c r="AP198" s="124"/>
      <c r="AQ198" s="124"/>
      <c r="AR198" s="124"/>
      <c r="AS198" s="124"/>
      <c r="AT198" s="124"/>
      <c r="AU198" s="124"/>
      <c r="AV198" s="124"/>
      <c r="AW198" s="124"/>
      <c r="AX198" s="124"/>
      <c r="AY198" s="124"/>
      <c r="BA198" s="162"/>
      <c r="BB198" s="162"/>
      <c r="BD198" s="124"/>
    </row>
    <row r="199" spans="1:56">
      <c r="A199" s="124"/>
      <c r="F199" s="124"/>
      <c r="G199" s="123"/>
      <c r="H199" s="123"/>
      <c r="I199" s="123"/>
      <c r="J199" s="124"/>
      <c r="K199" s="124"/>
      <c r="L199" s="140"/>
      <c r="M199" s="141"/>
      <c r="N199" s="141"/>
      <c r="O199" s="141"/>
      <c r="P199" s="141"/>
      <c r="Q199" s="141"/>
      <c r="R199" s="141"/>
      <c r="AJ199" s="124"/>
      <c r="AK199" s="124"/>
      <c r="AL199" s="124"/>
      <c r="AM199" s="124"/>
      <c r="AN199" s="124"/>
      <c r="AO199" s="124"/>
      <c r="AP199" s="124"/>
      <c r="AQ199" s="124"/>
      <c r="AR199" s="124"/>
      <c r="AS199" s="124"/>
      <c r="AT199" s="124"/>
      <c r="AU199" s="124"/>
      <c r="AV199" s="124"/>
      <c r="AW199" s="124"/>
      <c r="AX199" s="124"/>
      <c r="AY199" s="124"/>
      <c r="BA199" s="162"/>
      <c r="BB199" s="162"/>
      <c r="BD199" s="124"/>
    </row>
    <row r="200" spans="1:56">
      <c r="A200" s="124"/>
      <c r="F200" s="124"/>
      <c r="G200" s="123"/>
      <c r="H200" s="123"/>
      <c r="I200" s="123"/>
      <c r="J200" s="124"/>
      <c r="K200" s="124"/>
      <c r="L200" s="140"/>
      <c r="M200" s="141"/>
      <c r="N200" s="141"/>
      <c r="O200" s="141"/>
      <c r="P200" s="141"/>
      <c r="Q200" s="141"/>
      <c r="R200" s="141"/>
      <c r="AJ200" s="124"/>
      <c r="AK200" s="124"/>
      <c r="AL200" s="124"/>
      <c r="AM200" s="124"/>
      <c r="AN200" s="124"/>
      <c r="AO200" s="124"/>
      <c r="AP200" s="124"/>
      <c r="AQ200" s="124"/>
      <c r="AR200" s="124"/>
      <c r="AS200" s="124"/>
      <c r="AT200" s="124"/>
      <c r="AU200" s="124"/>
      <c r="AV200" s="124"/>
      <c r="AW200" s="124"/>
      <c r="AX200" s="124"/>
      <c r="AY200" s="124"/>
      <c r="BA200" s="162"/>
      <c r="BB200" s="162"/>
      <c r="BD200" s="124"/>
    </row>
    <row r="201" spans="1:56">
      <c r="A201" s="124"/>
      <c r="F201" s="124"/>
      <c r="G201" s="123"/>
      <c r="H201" s="123"/>
      <c r="I201" s="123"/>
      <c r="J201" s="124"/>
      <c r="K201" s="124"/>
      <c r="L201" s="140"/>
      <c r="M201" s="141"/>
      <c r="N201" s="141"/>
      <c r="O201" s="141"/>
      <c r="P201" s="141"/>
      <c r="Q201" s="141"/>
      <c r="R201" s="141"/>
      <c r="AJ201" s="124"/>
      <c r="AK201" s="124"/>
      <c r="AL201" s="124"/>
      <c r="AM201" s="124"/>
      <c r="AN201" s="124"/>
      <c r="AO201" s="124"/>
      <c r="AP201" s="124"/>
      <c r="AQ201" s="124"/>
      <c r="AR201" s="124"/>
      <c r="AS201" s="124"/>
      <c r="AT201" s="124"/>
      <c r="AU201" s="124"/>
      <c r="AV201" s="124"/>
      <c r="AW201" s="124"/>
      <c r="AX201" s="124"/>
      <c r="AY201" s="124"/>
      <c r="BA201" s="162"/>
      <c r="BB201" s="162"/>
      <c r="BD201" s="124"/>
    </row>
    <row r="202" spans="1:56">
      <c r="A202" s="124"/>
      <c r="F202" s="124"/>
      <c r="G202" s="123"/>
      <c r="H202" s="123"/>
      <c r="I202" s="123"/>
      <c r="J202" s="124"/>
      <c r="K202" s="124"/>
      <c r="L202" s="140"/>
      <c r="M202" s="141"/>
      <c r="N202" s="141"/>
      <c r="O202" s="141"/>
      <c r="P202" s="141"/>
      <c r="Q202" s="141"/>
      <c r="R202" s="141"/>
      <c r="AJ202" s="124"/>
      <c r="AK202" s="124"/>
      <c r="AL202" s="124"/>
      <c r="AM202" s="124"/>
      <c r="AN202" s="124"/>
      <c r="AO202" s="124"/>
      <c r="AP202" s="124"/>
      <c r="AQ202" s="124"/>
      <c r="AR202" s="124"/>
      <c r="AS202" s="124"/>
      <c r="AT202" s="124"/>
      <c r="AU202" s="124"/>
      <c r="AV202" s="124"/>
      <c r="AW202" s="124"/>
      <c r="AX202" s="124"/>
      <c r="AY202" s="124"/>
      <c r="BA202" s="162"/>
      <c r="BB202" s="162"/>
      <c r="BD202" s="124"/>
    </row>
    <row r="203" spans="1:56">
      <c r="A203" s="124"/>
      <c r="F203" s="124"/>
      <c r="G203" s="123"/>
      <c r="H203" s="123"/>
      <c r="I203" s="123"/>
      <c r="J203" s="124"/>
      <c r="K203" s="124"/>
      <c r="L203" s="140"/>
      <c r="M203" s="141"/>
      <c r="N203" s="141"/>
      <c r="O203" s="141"/>
      <c r="P203" s="141"/>
      <c r="Q203" s="141"/>
      <c r="R203" s="141"/>
      <c r="AJ203" s="124"/>
      <c r="AK203" s="124"/>
      <c r="AL203" s="124"/>
      <c r="AM203" s="124"/>
      <c r="AN203" s="124"/>
      <c r="AO203" s="124"/>
      <c r="AP203" s="124"/>
      <c r="AQ203" s="124"/>
      <c r="AR203" s="124"/>
      <c r="AS203" s="124"/>
      <c r="AT203" s="124"/>
      <c r="AU203" s="124"/>
      <c r="AV203" s="124"/>
      <c r="AW203" s="124"/>
      <c r="AX203" s="124"/>
      <c r="AY203" s="124"/>
      <c r="BA203" s="162"/>
      <c r="BB203" s="162"/>
      <c r="BD203" s="124"/>
    </row>
    <row r="204" spans="1:56">
      <c r="A204" s="124"/>
      <c r="F204" s="124"/>
      <c r="G204" s="123"/>
      <c r="H204" s="123"/>
      <c r="I204" s="123"/>
      <c r="J204" s="124"/>
      <c r="K204" s="124"/>
      <c r="L204" s="140"/>
      <c r="M204" s="141"/>
      <c r="N204" s="141"/>
      <c r="O204" s="141"/>
      <c r="P204" s="141"/>
      <c r="Q204" s="141"/>
      <c r="R204" s="141"/>
      <c r="AJ204" s="124"/>
      <c r="AK204" s="124"/>
      <c r="AL204" s="124"/>
      <c r="AM204" s="124"/>
      <c r="AN204" s="124"/>
      <c r="AO204" s="124"/>
      <c r="AP204" s="124"/>
      <c r="AQ204" s="124"/>
      <c r="AR204" s="124"/>
      <c r="AS204" s="124"/>
      <c r="AT204" s="124"/>
      <c r="AU204" s="124"/>
      <c r="AV204" s="124"/>
      <c r="AW204" s="124"/>
      <c r="AX204" s="124"/>
      <c r="AY204" s="124"/>
      <c r="BA204" s="162"/>
      <c r="BB204" s="162"/>
      <c r="BD204" s="124"/>
    </row>
    <row r="205" spans="1:56">
      <c r="A205" s="124"/>
      <c r="F205" s="124"/>
      <c r="G205" s="123"/>
      <c r="H205" s="123"/>
      <c r="I205" s="123"/>
      <c r="J205" s="124"/>
      <c r="K205" s="124"/>
      <c r="L205" s="140"/>
      <c r="M205" s="141"/>
      <c r="N205" s="141"/>
      <c r="O205" s="141"/>
      <c r="P205" s="141"/>
      <c r="Q205" s="141"/>
      <c r="R205" s="141"/>
      <c r="AJ205" s="124"/>
      <c r="AK205" s="124"/>
      <c r="AL205" s="124"/>
      <c r="AM205" s="124"/>
      <c r="AN205" s="124"/>
      <c r="AO205" s="124"/>
      <c r="AP205" s="124"/>
      <c r="AQ205" s="124"/>
      <c r="AR205" s="124"/>
      <c r="AS205" s="124"/>
      <c r="AT205" s="124"/>
      <c r="AU205" s="124"/>
      <c r="AV205" s="124"/>
      <c r="AW205" s="124"/>
      <c r="AX205" s="124"/>
      <c r="AY205" s="124"/>
      <c r="BA205" s="162"/>
      <c r="BB205" s="162"/>
      <c r="BD205" s="124"/>
    </row>
    <row r="206" spans="1:56">
      <c r="A206" s="124"/>
      <c r="F206" s="124"/>
      <c r="G206" s="123"/>
      <c r="H206" s="123"/>
      <c r="I206" s="123"/>
      <c r="J206" s="124"/>
      <c r="K206" s="124"/>
      <c r="L206" s="140"/>
      <c r="M206" s="141"/>
      <c r="N206" s="141"/>
      <c r="O206" s="141"/>
      <c r="P206" s="141"/>
      <c r="Q206" s="141"/>
      <c r="R206" s="141"/>
      <c r="AJ206" s="124"/>
      <c r="AK206" s="124"/>
      <c r="AL206" s="124"/>
      <c r="AM206" s="124"/>
      <c r="AN206" s="124"/>
      <c r="AO206" s="124"/>
      <c r="AP206" s="124"/>
      <c r="AQ206" s="124"/>
      <c r="AR206" s="124"/>
      <c r="AS206" s="124"/>
      <c r="AT206" s="124"/>
      <c r="AU206" s="124"/>
      <c r="AV206" s="124"/>
      <c r="AW206" s="124"/>
      <c r="AX206" s="124"/>
      <c r="AY206" s="124"/>
      <c r="BA206" s="162"/>
      <c r="BB206" s="162"/>
      <c r="BD206" s="124"/>
    </row>
    <row r="207" spans="1:56">
      <c r="A207" s="124"/>
      <c r="F207" s="124"/>
      <c r="G207" s="123"/>
      <c r="H207" s="123"/>
      <c r="I207" s="123"/>
      <c r="J207" s="124"/>
      <c r="K207" s="124"/>
      <c r="L207" s="140"/>
      <c r="M207" s="141"/>
      <c r="N207" s="141"/>
      <c r="O207" s="141"/>
      <c r="P207" s="141"/>
      <c r="Q207" s="141"/>
      <c r="R207" s="141"/>
      <c r="AJ207" s="124"/>
      <c r="AK207" s="124"/>
      <c r="AL207" s="124"/>
      <c r="AM207" s="124"/>
      <c r="AN207" s="124"/>
      <c r="AO207" s="124"/>
      <c r="AP207" s="124"/>
      <c r="AQ207" s="124"/>
      <c r="AR207" s="124"/>
      <c r="AS207" s="124"/>
      <c r="AT207" s="124"/>
      <c r="AU207" s="124"/>
      <c r="AV207" s="124"/>
      <c r="AW207" s="124"/>
      <c r="AX207" s="124"/>
      <c r="AY207" s="124"/>
      <c r="BA207" s="162"/>
      <c r="BB207" s="162"/>
      <c r="BD207" s="124"/>
    </row>
    <row r="208" spans="1:56">
      <c r="A208" s="124"/>
      <c r="F208" s="124"/>
      <c r="G208" s="123"/>
      <c r="H208" s="123"/>
      <c r="I208" s="123"/>
      <c r="J208" s="124"/>
      <c r="K208" s="124"/>
      <c r="L208" s="140"/>
      <c r="M208" s="141"/>
      <c r="N208" s="141"/>
      <c r="O208" s="141"/>
      <c r="P208" s="141"/>
      <c r="Q208" s="141"/>
      <c r="R208" s="141"/>
      <c r="AJ208" s="124"/>
      <c r="AK208" s="124"/>
      <c r="AL208" s="124"/>
      <c r="AM208" s="124"/>
      <c r="AN208" s="124"/>
      <c r="AO208" s="124"/>
      <c r="AP208" s="124"/>
      <c r="AQ208" s="124"/>
      <c r="AR208" s="124"/>
      <c r="AS208" s="124"/>
      <c r="AT208" s="124"/>
      <c r="AU208" s="124"/>
      <c r="AV208" s="124"/>
      <c r="AW208" s="124"/>
      <c r="AX208" s="124"/>
      <c r="AY208" s="124"/>
      <c r="BA208" s="162"/>
      <c r="BB208" s="162"/>
      <c r="BD208" s="124"/>
    </row>
    <row r="209" spans="1:56">
      <c r="A209" s="124"/>
      <c r="F209" s="124"/>
      <c r="G209" s="123"/>
      <c r="H209" s="123"/>
      <c r="I209" s="123"/>
      <c r="J209" s="124"/>
      <c r="K209" s="124"/>
      <c r="L209" s="140"/>
      <c r="M209" s="141"/>
      <c r="N209" s="141"/>
      <c r="O209" s="141"/>
      <c r="P209" s="141"/>
      <c r="Q209" s="141"/>
      <c r="R209" s="141"/>
      <c r="AJ209" s="124"/>
      <c r="AK209" s="124"/>
      <c r="AL209" s="124"/>
      <c r="AM209" s="124"/>
      <c r="AN209" s="124"/>
      <c r="AO209" s="124"/>
      <c r="AP209" s="124"/>
      <c r="AQ209" s="124"/>
      <c r="AR209" s="124"/>
      <c r="AS209" s="124"/>
      <c r="AT209" s="124"/>
      <c r="AU209" s="124"/>
      <c r="AV209" s="124"/>
      <c r="AW209" s="124"/>
      <c r="AX209" s="124"/>
      <c r="AY209" s="124"/>
      <c r="BA209" s="162"/>
      <c r="BB209" s="162"/>
      <c r="BD209" s="124"/>
    </row>
    <row r="210" spans="1:56">
      <c r="A210" s="124"/>
      <c r="F210" s="124"/>
      <c r="G210" s="123"/>
      <c r="H210" s="123"/>
      <c r="I210" s="123"/>
      <c r="J210" s="124"/>
      <c r="K210" s="124"/>
      <c r="L210" s="140"/>
      <c r="M210" s="141"/>
      <c r="N210" s="141"/>
      <c r="O210" s="141"/>
      <c r="P210" s="141"/>
      <c r="Q210" s="141"/>
      <c r="R210" s="141"/>
      <c r="AJ210" s="124"/>
      <c r="AK210" s="124"/>
      <c r="AL210" s="124"/>
      <c r="AM210" s="124"/>
      <c r="AN210" s="124"/>
      <c r="AO210" s="124"/>
      <c r="AP210" s="124"/>
      <c r="AQ210" s="124"/>
      <c r="AR210" s="124"/>
      <c r="AS210" s="124"/>
      <c r="AT210" s="124"/>
      <c r="AU210" s="124"/>
      <c r="AV210" s="124"/>
      <c r="AW210" s="124"/>
      <c r="AX210" s="124"/>
      <c r="AY210" s="124"/>
      <c r="BA210" s="162"/>
      <c r="BB210" s="162"/>
      <c r="BD210" s="124"/>
    </row>
    <row r="211" spans="1:56">
      <c r="A211" s="124"/>
      <c r="F211" s="124"/>
      <c r="G211" s="123"/>
      <c r="H211" s="123"/>
      <c r="I211" s="123"/>
      <c r="J211" s="124"/>
      <c r="K211" s="124"/>
      <c r="L211" s="140"/>
      <c r="M211" s="141"/>
      <c r="N211" s="141"/>
      <c r="O211" s="141"/>
      <c r="P211" s="141"/>
      <c r="Q211" s="141"/>
      <c r="R211" s="141"/>
      <c r="AJ211" s="124"/>
      <c r="AK211" s="124"/>
      <c r="AL211" s="124"/>
      <c r="AM211" s="124"/>
      <c r="AN211" s="124"/>
      <c r="AO211" s="124"/>
      <c r="AP211" s="124"/>
      <c r="AQ211" s="124"/>
      <c r="AR211" s="124"/>
      <c r="AS211" s="124"/>
      <c r="AT211" s="124"/>
      <c r="AU211" s="124"/>
      <c r="AV211" s="124"/>
      <c r="AW211" s="124"/>
      <c r="AX211" s="124"/>
      <c r="AY211" s="124"/>
      <c r="BA211" s="162"/>
      <c r="BB211" s="162"/>
      <c r="BD211" s="124"/>
    </row>
    <row r="212" spans="1:56">
      <c r="A212" s="124"/>
      <c r="F212" s="124"/>
      <c r="G212" s="123"/>
      <c r="H212" s="123"/>
      <c r="I212" s="123"/>
      <c r="J212" s="124"/>
      <c r="K212" s="124"/>
      <c r="L212" s="140"/>
      <c r="M212" s="141"/>
      <c r="N212" s="141"/>
      <c r="O212" s="141"/>
      <c r="P212" s="141"/>
      <c r="Q212" s="141"/>
      <c r="R212" s="141"/>
      <c r="AJ212" s="124"/>
      <c r="AK212" s="124"/>
      <c r="AL212" s="124"/>
      <c r="AM212" s="124"/>
      <c r="AN212" s="124"/>
      <c r="AO212" s="124"/>
      <c r="AP212" s="124"/>
      <c r="AQ212" s="124"/>
      <c r="AR212" s="124"/>
      <c r="AS212" s="124"/>
      <c r="AT212" s="124"/>
      <c r="AU212" s="124"/>
      <c r="AV212" s="124"/>
      <c r="AW212" s="124"/>
      <c r="AX212" s="124"/>
      <c r="AY212" s="124"/>
      <c r="BA212" s="162"/>
      <c r="BB212" s="162"/>
      <c r="BD212" s="124"/>
    </row>
    <row r="213" spans="1:56">
      <c r="A213" s="124"/>
      <c r="F213" s="124"/>
      <c r="G213" s="123"/>
      <c r="H213" s="123"/>
      <c r="I213" s="123"/>
      <c r="J213" s="124"/>
      <c r="K213" s="124"/>
      <c r="L213" s="140"/>
      <c r="M213" s="141"/>
      <c r="N213" s="141"/>
      <c r="O213" s="141"/>
      <c r="P213" s="141"/>
      <c r="Q213" s="141"/>
      <c r="R213" s="141"/>
      <c r="AJ213" s="124"/>
      <c r="AK213" s="124"/>
      <c r="AL213" s="124"/>
      <c r="AM213" s="124"/>
      <c r="AN213" s="124"/>
      <c r="AO213" s="124"/>
      <c r="AP213" s="124"/>
      <c r="AQ213" s="124"/>
      <c r="AR213" s="124"/>
      <c r="AS213" s="124"/>
      <c r="AT213" s="124"/>
      <c r="AU213" s="124"/>
      <c r="AV213" s="124"/>
      <c r="AW213" s="124"/>
      <c r="AX213" s="124"/>
      <c r="AY213" s="124"/>
      <c r="BA213" s="162"/>
      <c r="BB213" s="162"/>
      <c r="BD213" s="124"/>
    </row>
    <row r="214" spans="1:56">
      <c r="A214" s="124"/>
      <c r="F214" s="124"/>
      <c r="G214" s="123"/>
      <c r="H214" s="123"/>
      <c r="I214" s="123"/>
      <c r="J214" s="124"/>
      <c r="K214" s="124"/>
      <c r="L214" s="140"/>
      <c r="M214" s="141"/>
      <c r="N214" s="141"/>
      <c r="O214" s="141"/>
      <c r="P214" s="141"/>
      <c r="Q214" s="141"/>
      <c r="R214" s="141"/>
      <c r="AJ214" s="124"/>
      <c r="AK214" s="124"/>
      <c r="AL214" s="124"/>
      <c r="AM214" s="124"/>
      <c r="AN214" s="124"/>
      <c r="AO214" s="124"/>
      <c r="AP214" s="124"/>
      <c r="AQ214" s="124"/>
      <c r="AR214" s="124"/>
      <c r="AS214" s="124"/>
      <c r="AT214" s="124"/>
      <c r="AU214" s="124"/>
      <c r="AV214" s="124"/>
      <c r="AW214" s="124"/>
      <c r="AX214" s="124"/>
      <c r="AY214" s="124"/>
      <c r="BA214" s="162"/>
      <c r="BB214" s="162"/>
      <c r="BD214" s="124"/>
    </row>
    <row r="215" spans="1:56">
      <c r="A215" s="124"/>
      <c r="F215" s="124"/>
      <c r="G215" s="123"/>
      <c r="H215" s="123"/>
      <c r="I215" s="123"/>
      <c r="J215" s="124"/>
      <c r="K215" s="124"/>
      <c r="L215" s="140"/>
      <c r="M215" s="141"/>
      <c r="N215" s="141"/>
      <c r="O215" s="141"/>
      <c r="P215" s="141"/>
      <c r="Q215" s="141"/>
      <c r="R215" s="141"/>
      <c r="AJ215" s="124"/>
      <c r="AK215" s="124"/>
      <c r="AL215" s="124"/>
      <c r="AM215" s="124"/>
      <c r="AN215" s="124"/>
      <c r="AO215" s="124"/>
      <c r="AP215" s="124"/>
      <c r="AQ215" s="124"/>
      <c r="AR215" s="124"/>
      <c r="AS215" s="124"/>
      <c r="AT215" s="124"/>
      <c r="AU215" s="124"/>
      <c r="AV215" s="124"/>
      <c r="AW215" s="124"/>
      <c r="AX215" s="124"/>
      <c r="AY215" s="124"/>
      <c r="BA215" s="162"/>
      <c r="BB215" s="162"/>
      <c r="BD215" s="124"/>
    </row>
    <row r="216" spans="1:56">
      <c r="A216" s="124"/>
      <c r="F216" s="124"/>
      <c r="G216" s="123"/>
      <c r="H216" s="123"/>
      <c r="I216" s="123"/>
      <c r="J216" s="124"/>
      <c r="K216" s="124"/>
      <c r="L216" s="140"/>
      <c r="M216" s="141"/>
      <c r="N216" s="141"/>
      <c r="O216" s="141"/>
      <c r="P216" s="141"/>
      <c r="Q216" s="141"/>
      <c r="R216" s="141"/>
      <c r="AJ216" s="124"/>
      <c r="AK216" s="124"/>
      <c r="AL216" s="124"/>
      <c r="AM216" s="124"/>
      <c r="AN216" s="124"/>
      <c r="AO216" s="124"/>
      <c r="AP216" s="124"/>
      <c r="AQ216" s="124"/>
      <c r="AR216" s="124"/>
      <c r="AS216" s="124"/>
      <c r="AT216" s="124"/>
      <c r="AU216" s="124"/>
      <c r="AV216" s="124"/>
      <c r="AW216" s="124"/>
      <c r="AX216" s="124"/>
      <c r="AY216" s="124"/>
      <c r="BA216" s="162"/>
      <c r="BB216" s="162"/>
      <c r="BD216" s="124"/>
    </row>
    <row r="217" spans="1:56">
      <c r="A217" s="124"/>
      <c r="F217" s="124"/>
      <c r="G217" s="123"/>
      <c r="H217" s="123"/>
      <c r="I217" s="123"/>
      <c r="J217" s="124"/>
      <c r="K217" s="124"/>
      <c r="L217" s="140"/>
      <c r="M217" s="141"/>
      <c r="N217" s="141"/>
      <c r="O217" s="141"/>
      <c r="P217" s="141"/>
      <c r="Q217" s="141"/>
      <c r="R217" s="141"/>
      <c r="AJ217" s="124"/>
      <c r="AK217" s="124"/>
      <c r="AL217" s="124"/>
      <c r="AM217" s="124"/>
      <c r="AN217" s="124"/>
      <c r="AO217" s="124"/>
      <c r="AP217" s="124"/>
      <c r="AQ217" s="124"/>
      <c r="AR217" s="124"/>
      <c r="AS217" s="124"/>
      <c r="AT217" s="124"/>
      <c r="AU217" s="124"/>
      <c r="AV217" s="124"/>
      <c r="AW217" s="124"/>
      <c r="AX217" s="124"/>
      <c r="AY217" s="124"/>
      <c r="BA217" s="162"/>
      <c r="BB217" s="162"/>
      <c r="BD217" s="124"/>
    </row>
    <row r="218" spans="1:56">
      <c r="A218" s="124"/>
      <c r="F218" s="124"/>
      <c r="G218" s="123"/>
      <c r="H218" s="123"/>
      <c r="I218" s="123"/>
      <c r="J218" s="124"/>
      <c r="K218" s="124"/>
      <c r="L218" s="140"/>
      <c r="M218" s="141"/>
      <c r="N218" s="141"/>
      <c r="O218" s="141"/>
      <c r="P218" s="141"/>
      <c r="Q218" s="141"/>
      <c r="R218" s="141"/>
      <c r="AJ218" s="124"/>
      <c r="AK218" s="124"/>
      <c r="AL218" s="124"/>
      <c r="AM218" s="124"/>
      <c r="AN218" s="124"/>
      <c r="AO218" s="124"/>
      <c r="AP218" s="124"/>
      <c r="AQ218" s="124"/>
      <c r="AR218" s="124"/>
      <c r="AS218" s="124"/>
      <c r="AT218" s="124"/>
      <c r="AU218" s="124"/>
      <c r="AV218" s="124"/>
      <c r="AW218" s="124"/>
      <c r="AX218" s="124"/>
      <c r="AY218" s="124"/>
      <c r="BA218" s="162"/>
      <c r="BB218" s="162"/>
      <c r="BD218" s="124"/>
    </row>
    <row r="219" spans="1:56">
      <c r="A219" s="124"/>
      <c r="F219" s="124"/>
      <c r="G219" s="123"/>
      <c r="H219" s="123"/>
      <c r="I219" s="123"/>
      <c r="J219" s="124"/>
      <c r="K219" s="124"/>
      <c r="L219" s="140"/>
      <c r="M219" s="141"/>
      <c r="N219" s="141"/>
      <c r="O219" s="141"/>
      <c r="P219" s="141"/>
      <c r="Q219" s="141"/>
      <c r="R219" s="141"/>
      <c r="AJ219" s="124"/>
      <c r="AK219" s="124"/>
      <c r="AL219" s="124"/>
      <c r="AM219" s="124"/>
      <c r="AN219" s="124"/>
      <c r="AO219" s="124"/>
      <c r="AP219" s="124"/>
      <c r="AQ219" s="124"/>
      <c r="AR219" s="124"/>
      <c r="AS219" s="124"/>
      <c r="AT219" s="124"/>
      <c r="AU219" s="124"/>
      <c r="AV219" s="124"/>
      <c r="AW219" s="124"/>
      <c r="AX219" s="124"/>
      <c r="AY219" s="124"/>
      <c r="BA219" s="162"/>
      <c r="BB219" s="162"/>
      <c r="BD219" s="124"/>
    </row>
    <row r="220" spans="1:56">
      <c r="A220" s="124"/>
      <c r="F220" s="124"/>
      <c r="G220" s="123"/>
      <c r="H220" s="123"/>
      <c r="I220" s="123"/>
      <c r="J220" s="124"/>
      <c r="K220" s="124"/>
      <c r="L220" s="140"/>
      <c r="M220" s="141"/>
      <c r="N220" s="141"/>
      <c r="O220" s="141"/>
      <c r="P220" s="141"/>
      <c r="Q220" s="141"/>
      <c r="R220" s="141"/>
      <c r="AJ220" s="124"/>
      <c r="AK220" s="124"/>
      <c r="AL220" s="124"/>
      <c r="AM220" s="124"/>
      <c r="AN220" s="124"/>
      <c r="AO220" s="124"/>
      <c r="AP220" s="124"/>
      <c r="AQ220" s="124"/>
      <c r="AR220" s="124"/>
      <c r="AS220" s="124"/>
      <c r="AT220" s="124"/>
      <c r="AU220" s="124"/>
      <c r="AV220" s="124"/>
      <c r="AW220" s="124"/>
      <c r="AX220" s="124"/>
      <c r="AY220" s="124"/>
      <c r="BA220" s="162"/>
      <c r="BB220" s="162"/>
      <c r="BD220" s="124"/>
    </row>
    <row r="221" spans="1:56">
      <c r="A221" s="124"/>
      <c r="F221" s="124"/>
      <c r="G221" s="123"/>
      <c r="H221" s="123"/>
      <c r="I221" s="123"/>
      <c r="J221" s="124"/>
      <c r="K221" s="124"/>
      <c r="L221" s="140"/>
      <c r="M221" s="141"/>
      <c r="N221" s="141"/>
      <c r="O221" s="141"/>
      <c r="P221" s="141"/>
      <c r="Q221" s="141"/>
      <c r="R221" s="141"/>
      <c r="AJ221" s="124"/>
      <c r="AK221" s="124"/>
      <c r="AL221" s="124"/>
      <c r="AM221" s="124"/>
      <c r="AN221" s="124"/>
      <c r="AO221" s="124"/>
      <c r="AP221" s="124"/>
      <c r="AQ221" s="124"/>
      <c r="AR221" s="124"/>
      <c r="AS221" s="124"/>
      <c r="AT221" s="124"/>
      <c r="AU221" s="124"/>
      <c r="AV221" s="124"/>
      <c r="AW221" s="124"/>
      <c r="AX221" s="124"/>
      <c r="AY221" s="124"/>
      <c r="BA221" s="162"/>
      <c r="BB221" s="162"/>
      <c r="BD221" s="124"/>
    </row>
    <row r="222" spans="1:56">
      <c r="A222" s="124"/>
      <c r="F222" s="124"/>
      <c r="G222" s="123"/>
      <c r="H222" s="123"/>
      <c r="I222" s="123"/>
      <c r="J222" s="124"/>
      <c r="K222" s="124"/>
      <c r="L222" s="140"/>
      <c r="M222" s="141"/>
      <c r="N222" s="141"/>
      <c r="O222" s="141"/>
      <c r="P222" s="141"/>
      <c r="Q222" s="141"/>
      <c r="R222" s="141"/>
      <c r="AJ222" s="124"/>
      <c r="AK222" s="124"/>
      <c r="AL222" s="124"/>
      <c r="AM222" s="124"/>
      <c r="AN222" s="124"/>
      <c r="AO222" s="124"/>
      <c r="AP222" s="124"/>
      <c r="AQ222" s="124"/>
      <c r="AR222" s="124"/>
      <c r="AS222" s="124"/>
      <c r="AT222" s="124"/>
      <c r="AU222" s="124"/>
      <c r="AV222" s="124"/>
      <c r="AW222" s="124"/>
      <c r="AX222" s="124"/>
      <c r="AY222" s="124"/>
      <c r="BA222" s="162"/>
      <c r="BB222" s="162"/>
      <c r="BD222" s="124"/>
    </row>
    <row r="223" spans="1:56">
      <c r="A223" s="124"/>
      <c r="F223" s="124"/>
      <c r="G223" s="123"/>
      <c r="H223" s="123"/>
      <c r="I223" s="123"/>
      <c r="J223" s="124"/>
      <c r="K223" s="124"/>
      <c r="L223" s="140"/>
      <c r="M223" s="141"/>
      <c r="N223" s="141"/>
      <c r="O223" s="141"/>
      <c r="P223" s="141"/>
      <c r="Q223" s="141"/>
      <c r="R223" s="141"/>
      <c r="AJ223" s="124"/>
      <c r="AK223" s="124"/>
      <c r="AL223" s="124"/>
      <c r="AM223" s="124"/>
      <c r="AN223" s="124"/>
      <c r="AO223" s="124"/>
      <c r="AP223" s="124"/>
      <c r="AQ223" s="124"/>
      <c r="AR223" s="124"/>
      <c r="AS223" s="124"/>
      <c r="AT223" s="124"/>
      <c r="AU223" s="124"/>
      <c r="AV223" s="124"/>
      <c r="AW223" s="124"/>
      <c r="AX223" s="124"/>
      <c r="AY223" s="124"/>
      <c r="BA223" s="162"/>
      <c r="BB223" s="162"/>
      <c r="BD223" s="124"/>
    </row>
    <row r="224" spans="1:56">
      <c r="A224" s="124"/>
      <c r="F224" s="124"/>
      <c r="G224" s="123"/>
      <c r="H224" s="123"/>
      <c r="I224" s="123"/>
      <c r="J224" s="124"/>
      <c r="K224" s="124"/>
      <c r="L224" s="140"/>
      <c r="M224" s="141"/>
      <c r="N224" s="141"/>
      <c r="O224" s="141"/>
      <c r="P224" s="141"/>
      <c r="Q224" s="141"/>
      <c r="R224" s="141"/>
      <c r="AJ224" s="124"/>
      <c r="AK224" s="124"/>
      <c r="AL224" s="124"/>
      <c r="AM224" s="124"/>
      <c r="AN224" s="124"/>
      <c r="AO224" s="124"/>
      <c r="AP224" s="124"/>
      <c r="AQ224" s="124"/>
      <c r="AR224" s="124"/>
      <c r="AS224" s="124"/>
      <c r="AT224" s="124"/>
      <c r="AU224" s="124"/>
      <c r="AV224" s="124"/>
      <c r="AW224" s="124"/>
      <c r="AX224" s="124"/>
      <c r="AY224" s="124"/>
      <c r="BA224" s="162"/>
      <c r="BB224" s="162"/>
      <c r="BD224" s="124"/>
    </row>
    <row r="225" spans="1:56">
      <c r="A225" s="124"/>
      <c r="F225" s="124"/>
      <c r="G225" s="123"/>
      <c r="H225" s="123"/>
      <c r="I225" s="123"/>
      <c r="J225" s="124"/>
      <c r="K225" s="124"/>
      <c r="L225" s="140"/>
      <c r="M225" s="141"/>
      <c r="N225" s="141"/>
      <c r="O225" s="141"/>
      <c r="P225" s="141"/>
      <c r="Q225" s="141"/>
      <c r="R225" s="141"/>
      <c r="AJ225" s="124"/>
      <c r="AK225" s="124"/>
      <c r="AL225" s="124"/>
      <c r="AM225" s="124"/>
      <c r="AN225" s="124"/>
      <c r="AO225" s="124"/>
      <c r="AP225" s="124"/>
      <c r="AQ225" s="124"/>
      <c r="AR225" s="124"/>
      <c r="AS225" s="124"/>
      <c r="AT225" s="124"/>
      <c r="AU225" s="124"/>
      <c r="AV225" s="124"/>
      <c r="AW225" s="124"/>
      <c r="AX225" s="124"/>
      <c r="AY225" s="124"/>
      <c r="BA225" s="162"/>
      <c r="BB225" s="162"/>
      <c r="BD225" s="124"/>
    </row>
    <row r="226" spans="1:56">
      <c r="A226" s="124"/>
      <c r="F226" s="124"/>
      <c r="G226" s="123"/>
      <c r="H226" s="123"/>
      <c r="I226" s="123"/>
      <c r="J226" s="124"/>
      <c r="K226" s="124"/>
      <c r="L226" s="140"/>
      <c r="M226" s="141"/>
      <c r="N226" s="141"/>
      <c r="O226" s="141"/>
      <c r="P226" s="141"/>
      <c r="Q226" s="141"/>
      <c r="R226" s="141"/>
      <c r="AJ226" s="124"/>
      <c r="AK226" s="124"/>
      <c r="AL226" s="124"/>
      <c r="AM226" s="124"/>
      <c r="AN226" s="124"/>
      <c r="AO226" s="124"/>
      <c r="AP226" s="124"/>
      <c r="AQ226" s="124"/>
      <c r="AR226" s="124"/>
      <c r="AS226" s="124"/>
      <c r="AT226" s="124"/>
      <c r="AU226" s="124"/>
      <c r="AV226" s="124"/>
      <c r="AW226" s="124"/>
      <c r="AX226" s="124"/>
      <c r="AY226" s="124"/>
      <c r="BA226" s="162"/>
      <c r="BB226" s="162"/>
      <c r="BD226" s="124"/>
    </row>
    <row r="227" spans="1:56">
      <c r="A227" s="124"/>
      <c r="F227" s="124"/>
      <c r="G227" s="123"/>
      <c r="H227" s="123"/>
      <c r="I227" s="123"/>
      <c r="J227" s="124"/>
      <c r="K227" s="124"/>
      <c r="L227" s="140"/>
      <c r="M227" s="141"/>
      <c r="N227" s="141"/>
      <c r="O227" s="141"/>
      <c r="P227" s="141"/>
      <c r="Q227" s="141"/>
      <c r="R227" s="141"/>
      <c r="AJ227" s="124"/>
      <c r="AK227" s="124"/>
      <c r="AL227" s="124"/>
      <c r="AM227" s="124"/>
      <c r="AN227" s="124"/>
      <c r="AO227" s="124"/>
      <c r="AP227" s="124"/>
      <c r="AQ227" s="124"/>
      <c r="AR227" s="124"/>
      <c r="AS227" s="124"/>
      <c r="AT227" s="124"/>
      <c r="AU227" s="124"/>
      <c r="AV227" s="124"/>
      <c r="AW227" s="124"/>
      <c r="AX227" s="124"/>
      <c r="AY227" s="124"/>
      <c r="BA227" s="162"/>
      <c r="BB227" s="162"/>
      <c r="BD227" s="124"/>
    </row>
    <row r="228" spans="1:56">
      <c r="A228" s="124"/>
      <c r="F228" s="124"/>
      <c r="G228" s="123"/>
      <c r="H228" s="123"/>
      <c r="I228" s="123"/>
      <c r="J228" s="124"/>
      <c r="K228" s="124"/>
      <c r="L228" s="140"/>
      <c r="M228" s="141"/>
      <c r="N228" s="141"/>
      <c r="O228" s="141"/>
      <c r="P228" s="141"/>
      <c r="Q228" s="141"/>
      <c r="R228" s="141"/>
      <c r="AJ228" s="124"/>
      <c r="AK228" s="124"/>
      <c r="AL228" s="124"/>
      <c r="AM228" s="124"/>
      <c r="AN228" s="124"/>
      <c r="AO228" s="124"/>
      <c r="AP228" s="124"/>
      <c r="AQ228" s="124"/>
      <c r="AR228" s="124"/>
      <c r="AS228" s="124"/>
      <c r="AT228" s="124"/>
      <c r="AU228" s="124"/>
      <c r="AV228" s="124"/>
      <c r="AW228" s="124"/>
      <c r="AX228" s="124"/>
      <c r="AY228" s="124"/>
      <c r="BA228" s="162"/>
      <c r="BB228" s="162"/>
      <c r="BD228" s="124"/>
    </row>
    <row r="229" spans="1:56">
      <c r="A229" s="124"/>
      <c r="F229" s="124"/>
      <c r="G229" s="123"/>
      <c r="H229" s="123"/>
      <c r="I229" s="123"/>
      <c r="J229" s="124"/>
      <c r="K229" s="124"/>
      <c r="L229" s="140"/>
      <c r="M229" s="141"/>
      <c r="N229" s="141"/>
      <c r="O229" s="141"/>
      <c r="P229" s="141"/>
      <c r="Q229" s="141"/>
      <c r="R229" s="141"/>
      <c r="AJ229" s="124"/>
      <c r="AK229" s="124"/>
      <c r="AL229" s="124"/>
      <c r="AM229" s="124"/>
      <c r="AN229" s="124"/>
      <c r="AO229" s="124"/>
      <c r="AP229" s="124"/>
      <c r="AQ229" s="124"/>
      <c r="AR229" s="124"/>
      <c r="AS229" s="124"/>
      <c r="AT229" s="124"/>
      <c r="AU229" s="124"/>
      <c r="AV229" s="124"/>
      <c r="AW229" s="124"/>
      <c r="AX229" s="124"/>
      <c r="AY229" s="124"/>
      <c r="BA229" s="162"/>
      <c r="BB229" s="162"/>
      <c r="BD229" s="124"/>
    </row>
    <row r="230" spans="1:56">
      <c r="A230" s="124"/>
      <c r="F230" s="124"/>
      <c r="G230" s="123"/>
      <c r="H230" s="123"/>
      <c r="I230" s="123"/>
      <c r="J230" s="124"/>
      <c r="K230" s="124"/>
      <c r="L230" s="140"/>
      <c r="M230" s="141"/>
      <c r="N230" s="141"/>
      <c r="O230" s="141"/>
      <c r="P230" s="141"/>
      <c r="Q230" s="141"/>
      <c r="R230" s="141"/>
      <c r="AJ230" s="124"/>
      <c r="AK230" s="124"/>
      <c r="AL230" s="124"/>
      <c r="AM230" s="124"/>
      <c r="AN230" s="124"/>
      <c r="AO230" s="124"/>
      <c r="AP230" s="124"/>
      <c r="AQ230" s="124"/>
      <c r="AR230" s="124"/>
      <c r="AS230" s="124"/>
      <c r="AT230" s="124"/>
      <c r="AU230" s="124"/>
      <c r="AV230" s="124"/>
      <c r="AW230" s="124"/>
      <c r="AX230" s="124"/>
      <c r="AY230" s="124"/>
      <c r="BA230" s="162"/>
      <c r="BB230" s="162"/>
      <c r="BD230" s="124"/>
    </row>
    <row r="231" spans="1:56">
      <c r="A231" s="124"/>
      <c r="F231" s="124"/>
      <c r="G231" s="123"/>
      <c r="H231" s="123"/>
      <c r="I231" s="123"/>
      <c r="J231" s="124"/>
      <c r="K231" s="124"/>
      <c r="L231" s="140"/>
      <c r="M231" s="141"/>
      <c r="N231" s="141"/>
      <c r="O231" s="141"/>
      <c r="P231" s="141"/>
      <c r="Q231" s="141"/>
      <c r="R231" s="141"/>
      <c r="AJ231" s="124"/>
      <c r="AK231" s="124"/>
      <c r="AL231" s="124"/>
      <c r="AM231" s="124"/>
      <c r="AN231" s="124"/>
      <c r="AO231" s="124"/>
      <c r="AP231" s="124"/>
      <c r="AQ231" s="124"/>
      <c r="AR231" s="124"/>
      <c r="AS231" s="124"/>
      <c r="AT231" s="124"/>
      <c r="AU231" s="124"/>
      <c r="AV231" s="124"/>
      <c r="AW231" s="124"/>
      <c r="AX231" s="124"/>
      <c r="AY231" s="124"/>
      <c r="BA231" s="162"/>
      <c r="BB231" s="162"/>
      <c r="BD231" s="124"/>
    </row>
    <row r="232" spans="1:56">
      <c r="A232" s="124"/>
      <c r="F232" s="124"/>
      <c r="G232" s="123"/>
      <c r="H232" s="123"/>
      <c r="I232" s="123"/>
      <c r="J232" s="124"/>
      <c r="K232" s="124"/>
      <c r="L232" s="140"/>
      <c r="M232" s="141"/>
      <c r="N232" s="141"/>
      <c r="O232" s="141"/>
      <c r="P232" s="141"/>
      <c r="Q232" s="141"/>
      <c r="R232" s="141"/>
      <c r="AJ232" s="124"/>
      <c r="AK232" s="124"/>
      <c r="AL232" s="124"/>
      <c r="AM232" s="124"/>
      <c r="AN232" s="124"/>
      <c r="AO232" s="124"/>
      <c r="AP232" s="124"/>
      <c r="AQ232" s="124"/>
      <c r="AR232" s="124"/>
      <c r="AS232" s="124"/>
      <c r="AT232" s="124"/>
      <c r="AU232" s="124"/>
      <c r="AV232" s="124"/>
      <c r="AW232" s="124"/>
      <c r="AX232" s="124"/>
      <c r="AY232" s="124"/>
      <c r="BA232" s="162"/>
      <c r="BB232" s="162"/>
      <c r="BD232" s="124"/>
    </row>
    <row r="233" spans="1:56">
      <c r="A233" s="124"/>
      <c r="F233" s="124"/>
      <c r="G233" s="123"/>
      <c r="H233" s="123"/>
      <c r="I233" s="123"/>
      <c r="J233" s="124"/>
      <c r="K233" s="124"/>
      <c r="L233" s="140"/>
      <c r="M233" s="141"/>
      <c r="N233" s="141"/>
      <c r="O233" s="141"/>
      <c r="P233" s="141"/>
      <c r="Q233" s="141"/>
      <c r="R233" s="141"/>
      <c r="AJ233" s="124"/>
      <c r="AK233" s="124"/>
      <c r="AL233" s="124"/>
      <c r="AM233" s="124"/>
      <c r="AN233" s="124"/>
      <c r="AO233" s="124"/>
      <c r="AP233" s="124"/>
      <c r="AQ233" s="124"/>
      <c r="AR233" s="124"/>
      <c r="AS233" s="124"/>
      <c r="AT233" s="124"/>
      <c r="AU233" s="124"/>
      <c r="AV233" s="124"/>
      <c r="AW233" s="124"/>
      <c r="AX233" s="124"/>
      <c r="AY233" s="124"/>
      <c r="BA233" s="162"/>
      <c r="BB233" s="162"/>
      <c r="BD233" s="124"/>
    </row>
    <row r="234" spans="1:56">
      <c r="A234" s="124"/>
      <c r="F234" s="124"/>
      <c r="G234" s="123"/>
      <c r="H234" s="123"/>
      <c r="I234" s="123"/>
      <c r="J234" s="124"/>
      <c r="K234" s="124"/>
      <c r="L234" s="140"/>
      <c r="M234" s="141"/>
      <c r="N234" s="141"/>
      <c r="O234" s="141"/>
      <c r="P234" s="141"/>
      <c r="Q234" s="141"/>
      <c r="R234" s="141"/>
      <c r="AJ234" s="124"/>
      <c r="AK234" s="124"/>
      <c r="AL234" s="124"/>
      <c r="AM234" s="124"/>
      <c r="AN234" s="124"/>
      <c r="AO234" s="124"/>
      <c r="AP234" s="124"/>
      <c r="AQ234" s="124"/>
      <c r="AR234" s="124"/>
      <c r="AS234" s="124"/>
      <c r="AT234" s="124"/>
      <c r="AU234" s="124"/>
      <c r="AV234" s="124"/>
      <c r="AW234" s="124"/>
      <c r="AX234" s="124"/>
      <c r="AY234" s="124"/>
      <c r="BA234" s="162"/>
      <c r="BB234" s="162"/>
      <c r="BD234" s="124"/>
    </row>
    <row r="235" spans="1:56">
      <c r="A235" s="124"/>
      <c r="F235" s="124"/>
      <c r="G235" s="123"/>
      <c r="H235" s="123"/>
      <c r="I235" s="123"/>
      <c r="J235" s="124"/>
      <c r="K235" s="124"/>
      <c r="L235" s="140"/>
      <c r="M235" s="141"/>
      <c r="N235" s="141"/>
      <c r="O235" s="141"/>
      <c r="P235" s="141"/>
      <c r="Q235" s="141"/>
      <c r="R235" s="141"/>
      <c r="AJ235" s="124"/>
      <c r="AK235" s="124"/>
      <c r="AL235" s="124"/>
      <c r="AM235" s="124"/>
      <c r="AN235" s="124"/>
      <c r="AO235" s="124"/>
      <c r="AP235" s="124"/>
      <c r="AQ235" s="124"/>
      <c r="AR235" s="124"/>
      <c r="AS235" s="124"/>
      <c r="AT235" s="124"/>
      <c r="AU235" s="124"/>
      <c r="AV235" s="124"/>
      <c r="AW235" s="124"/>
      <c r="AX235" s="124"/>
      <c r="AY235" s="124"/>
      <c r="BA235" s="162"/>
      <c r="BB235" s="162"/>
      <c r="BD235" s="124"/>
    </row>
    <row r="236" spans="1:56">
      <c r="A236" s="124"/>
      <c r="F236" s="124"/>
      <c r="G236" s="123"/>
      <c r="H236" s="123"/>
      <c r="I236" s="123"/>
      <c r="J236" s="124"/>
      <c r="K236" s="124"/>
      <c r="L236" s="140"/>
      <c r="M236" s="141"/>
      <c r="N236" s="141"/>
      <c r="O236" s="141"/>
      <c r="P236" s="141"/>
      <c r="Q236" s="141"/>
      <c r="R236" s="141"/>
      <c r="AJ236" s="124"/>
      <c r="AK236" s="124"/>
      <c r="AL236" s="124"/>
      <c r="AM236" s="124"/>
      <c r="AN236" s="124"/>
      <c r="AO236" s="124"/>
      <c r="AP236" s="124"/>
      <c r="AQ236" s="124"/>
      <c r="AR236" s="124"/>
      <c r="AS236" s="124"/>
      <c r="AT236" s="124"/>
      <c r="AU236" s="124"/>
      <c r="AV236" s="124"/>
      <c r="AW236" s="124"/>
      <c r="AX236" s="124"/>
      <c r="AY236" s="124"/>
      <c r="BA236" s="162"/>
      <c r="BB236" s="162"/>
      <c r="BD236" s="124"/>
    </row>
    <row r="237" spans="1:56">
      <c r="A237" s="124"/>
      <c r="F237" s="124"/>
      <c r="G237" s="123"/>
      <c r="H237" s="123"/>
      <c r="I237" s="123"/>
      <c r="J237" s="124"/>
      <c r="K237" s="124"/>
      <c r="L237" s="140"/>
      <c r="M237" s="141"/>
      <c r="N237" s="141"/>
      <c r="O237" s="141"/>
      <c r="P237" s="141"/>
      <c r="Q237" s="141"/>
      <c r="R237" s="141"/>
      <c r="AJ237" s="124"/>
      <c r="AK237" s="124"/>
      <c r="AL237" s="124"/>
      <c r="AM237" s="124"/>
      <c r="AN237" s="124"/>
      <c r="AO237" s="124"/>
      <c r="AP237" s="124"/>
      <c r="AQ237" s="124"/>
      <c r="AR237" s="124"/>
      <c r="AS237" s="124"/>
      <c r="AT237" s="124"/>
      <c r="AU237" s="124"/>
      <c r="AV237" s="124"/>
      <c r="AW237" s="124"/>
      <c r="AX237" s="124"/>
      <c r="AY237" s="124"/>
      <c r="BA237" s="162"/>
      <c r="BB237" s="162"/>
      <c r="BD237" s="124"/>
    </row>
    <row r="238" spans="1:56">
      <c r="A238" s="124"/>
      <c r="F238" s="124"/>
      <c r="G238" s="123"/>
      <c r="H238" s="123"/>
      <c r="I238" s="123"/>
      <c r="J238" s="124"/>
      <c r="K238" s="124"/>
      <c r="L238" s="140"/>
      <c r="M238" s="141"/>
      <c r="N238" s="141"/>
      <c r="O238" s="141"/>
      <c r="P238" s="141"/>
      <c r="Q238" s="141"/>
      <c r="R238" s="141"/>
      <c r="AJ238" s="124"/>
      <c r="AK238" s="124"/>
      <c r="AL238" s="124"/>
      <c r="AM238" s="124"/>
      <c r="AN238" s="124"/>
      <c r="AO238" s="124"/>
      <c r="AP238" s="124"/>
      <c r="AQ238" s="124"/>
      <c r="AR238" s="124"/>
      <c r="AS238" s="124"/>
      <c r="AT238" s="124"/>
      <c r="AU238" s="124"/>
      <c r="AV238" s="124"/>
      <c r="AW238" s="124"/>
      <c r="AX238" s="124"/>
      <c r="AY238" s="124"/>
      <c r="BA238" s="162"/>
      <c r="BB238" s="162"/>
      <c r="BD238" s="124"/>
    </row>
    <row r="239" spans="1:56">
      <c r="A239" s="124"/>
      <c r="F239" s="124"/>
      <c r="G239" s="123"/>
      <c r="H239" s="123"/>
      <c r="I239" s="123"/>
      <c r="J239" s="124"/>
      <c r="K239" s="124"/>
      <c r="L239" s="140"/>
      <c r="M239" s="141"/>
      <c r="N239" s="141"/>
      <c r="O239" s="141"/>
      <c r="P239" s="141"/>
      <c r="Q239" s="141"/>
      <c r="R239" s="141"/>
      <c r="AJ239" s="124"/>
      <c r="AK239" s="124"/>
      <c r="AL239" s="124"/>
      <c r="AM239" s="124"/>
      <c r="AN239" s="124"/>
      <c r="AO239" s="124"/>
      <c r="AP239" s="124"/>
      <c r="AQ239" s="124"/>
      <c r="AR239" s="124"/>
      <c r="AS239" s="124"/>
      <c r="AT239" s="124"/>
      <c r="AU239" s="124"/>
      <c r="AV239" s="124"/>
      <c r="AW239" s="124"/>
      <c r="AX239" s="124"/>
      <c r="AY239" s="124"/>
      <c r="BA239" s="162"/>
      <c r="BB239" s="162"/>
      <c r="BD239" s="124"/>
    </row>
    <row r="240" spans="1:56">
      <c r="A240" s="124"/>
      <c r="F240" s="124"/>
      <c r="G240" s="123"/>
      <c r="H240" s="123"/>
      <c r="I240" s="123"/>
      <c r="J240" s="124"/>
      <c r="K240" s="124"/>
      <c r="L240" s="140"/>
      <c r="M240" s="141"/>
      <c r="N240" s="141"/>
      <c r="O240" s="141"/>
      <c r="P240" s="141"/>
      <c r="Q240" s="141"/>
      <c r="R240" s="141"/>
      <c r="AJ240" s="124"/>
      <c r="AK240" s="124"/>
      <c r="AL240" s="124"/>
      <c r="AM240" s="124"/>
      <c r="AN240" s="124"/>
      <c r="AO240" s="124"/>
      <c r="AP240" s="124"/>
      <c r="AQ240" s="124"/>
      <c r="AR240" s="124"/>
      <c r="AS240" s="124"/>
      <c r="AT240" s="124"/>
      <c r="AU240" s="124"/>
      <c r="AV240" s="124"/>
      <c r="AW240" s="124"/>
      <c r="AX240" s="124"/>
      <c r="AY240" s="124"/>
      <c r="BA240" s="162"/>
      <c r="BB240" s="162"/>
      <c r="BD240" s="124"/>
    </row>
    <row r="241" spans="1:56">
      <c r="A241" s="124"/>
      <c r="F241" s="124"/>
      <c r="G241" s="123"/>
      <c r="H241" s="123"/>
      <c r="I241" s="123"/>
      <c r="J241" s="124"/>
      <c r="K241" s="124"/>
      <c r="L241" s="140"/>
      <c r="M241" s="141"/>
      <c r="N241" s="141"/>
      <c r="O241" s="141"/>
      <c r="P241" s="141"/>
      <c r="Q241" s="141"/>
      <c r="R241" s="141"/>
      <c r="AJ241" s="124"/>
      <c r="AK241" s="124"/>
      <c r="AL241" s="124"/>
      <c r="AM241" s="124"/>
      <c r="AN241" s="124"/>
      <c r="AO241" s="124"/>
      <c r="AP241" s="124"/>
      <c r="AQ241" s="124"/>
      <c r="AR241" s="124"/>
      <c r="AS241" s="124"/>
      <c r="AT241" s="124"/>
      <c r="AU241" s="124"/>
      <c r="AV241" s="124"/>
      <c r="AW241" s="124"/>
      <c r="AX241" s="124"/>
      <c r="AY241" s="124"/>
      <c r="BA241" s="162"/>
      <c r="BB241" s="162"/>
      <c r="BD241" s="124"/>
    </row>
    <row r="242" spans="1:56">
      <c r="A242" s="124"/>
      <c r="F242" s="124"/>
      <c r="G242" s="123"/>
      <c r="H242" s="123"/>
      <c r="I242" s="123"/>
      <c r="J242" s="124"/>
      <c r="K242" s="124"/>
      <c r="L242" s="140"/>
      <c r="M242" s="141"/>
      <c r="N242" s="141"/>
      <c r="O242" s="141"/>
      <c r="P242" s="141"/>
      <c r="Q242" s="141"/>
      <c r="R242" s="141"/>
      <c r="AJ242" s="124"/>
      <c r="AK242" s="124"/>
      <c r="AL242" s="124"/>
      <c r="AM242" s="124"/>
      <c r="AN242" s="124"/>
      <c r="AO242" s="124"/>
      <c r="AP242" s="124"/>
      <c r="AQ242" s="124"/>
      <c r="AR242" s="124"/>
      <c r="AS242" s="124"/>
      <c r="AT242" s="124"/>
      <c r="AU242" s="124"/>
      <c r="AV242" s="124"/>
      <c r="AW242" s="124"/>
      <c r="AX242" s="124"/>
      <c r="AY242" s="124"/>
      <c r="BA242" s="162"/>
      <c r="BB242" s="162"/>
      <c r="BD242" s="124"/>
    </row>
    <row r="243" spans="1:56">
      <c r="A243" s="124"/>
      <c r="F243" s="124"/>
      <c r="G243" s="123"/>
      <c r="H243" s="123"/>
      <c r="I243" s="123"/>
      <c r="J243" s="124"/>
      <c r="K243" s="124"/>
      <c r="L243" s="140"/>
      <c r="M243" s="141"/>
      <c r="N243" s="141"/>
      <c r="O243" s="141"/>
      <c r="P243" s="141"/>
      <c r="Q243" s="141"/>
      <c r="R243" s="141"/>
      <c r="AJ243" s="124"/>
      <c r="AK243" s="124"/>
      <c r="AL243" s="124"/>
      <c r="AM243" s="124"/>
      <c r="AN243" s="124"/>
      <c r="AO243" s="124"/>
      <c r="AP243" s="124"/>
      <c r="AQ243" s="124"/>
      <c r="AR243" s="124"/>
      <c r="AS243" s="124"/>
      <c r="AT243" s="124"/>
      <c r="AU243" s="124"/>
      <c r="AV243" s="124"/>
      <c r="AW243" s="124"/>
      <c r="AX243" s="124"/>
      <c r="AY243" s="124"/>
      <c r="BA243" s="162"/>
      <c r="BB243" s="162"/>
      <c r="BD243" s="124"/>
    </row>
    <row r="244" spans="1:56">
      <c r="A244" s="124"/>
      <c r="F244" s="124"/>
      <c r="G244" s="123"/>
      <c r="H244" s="123"/>
      <c r="I244" s="123"/>
      <c r="J244" s="124"/>
      <c r="K244" s="124"/>
      <c r="L244" s="140"/>
      <c r="M244" s="141"/>
      <c r="N244" s="141"/>
      <c r="O244" s="141"/>
      <c r="P244" s="141"/>
      <c r="Q244" s="141"/>
      <c r="R244" s="141"/>
      <c r="AJ244" s="124"/>
      <c r="AK244" s="124"/>
      <c r="AL244" s="124"/>
      <c r="AM244" s="124"/>
      <c r="AN244" s="124"/>
      <c r="AO244" s="124"/>
      <c r="AP244" s="124"/>
      <c r="AQ244" s="124"/>
      <c r="AR244" s="124"/>
      <c r="AS244" s="124"/>
      <c r="AT244" s="124"/>
      <c r="AU244" s="124"/>
      <c r="AV244" s="124"/>
      <c r="AW244" s="124"/>
      <c r="AX244" s="124"/>
      <c r="AY244" s="124"/>
      <c r="BA244" s="162"/>
      <c r="BB244" s="162"/>
      <c r="BD244" s="124"/>
    </row>
    <row r="245" spans="1:56">
      <c r="A245" s="124"/>
      <c r="F245" s="124"/>
      <c r="G245" s="123"/>
      <c r="H245" s="123"/>
      <c r="I245" s="123"/>
      <c r="J245" s="124"/>
      <c r="K245" s="124"/>
      <c r="L245" s="140"/>
      <c r="M245" s="141"/>
      <c r="N245" s="141"/>
      <c r="O245" s="141"/>
      <c r="P245" s="141"/>
      <c r="Q245" s="141"/>
      <c r="R245" s="141"/>
      <c r="AJ245" s="124"/>
      <c r="AK245" s="124"/>
      <c r="AL245" s="124"/>
      <c r="AM245" s="124"/>
      <c r="AN245" s="124"/>
      <c r="AO245" s="124"/>
      <c r="AP245" s="124"/>
      <c r="AQ245" s="124"/>
      <c r="AR245" s="124"/>
      <c r="AS245" s="124"/>
      <c r="AT245" s="124"/>
      <c r="AU245" s="124"/>
      <c r="AV245" s="124"/>
      <c r="AW245" s="124"/>
      <c r="AX245" s="124"/>
      <c r="AY245" s="124"/>
      <c r="BA245" s="162"/>
      <c r="BB245" s="162"/>
      <c r="BD245" s="124"/>
    </row>
    <row r="246" spans="1:56">
      <c r="A246" s="124"/>
      <c r="F246" s="124"/>
      <c r="G246" s="123"/>
      <c r="H246" s="123"/>
      <c r="I246" s="123"/>
      <c r="J246" s="124"/>
      <c r="K246" s="124"/>
      <c r="L246" s="140"/>
      <c r="M246" s="141"/>
      <c r="N246" s="141"/>
      <c r="O246" s="141"/>
      <c r="P246" s="141"/>
      <c r="Q246" s="141"/>
      <c r="R246" s="141"/>
      <c r="AJ246" s="124"/>
      <c r="AK246" s="124"/>
      <c r="AL246" s="124"/>
      <c r="AM246" s="124"/>
      <c r="AN246" s="124"/>
      <c r="AO246" s="124"/>
      <c r="AP246" s="124"/>
      <c r="AQ246" s="124"/>
      <c r="AR246" s="124"/>
      <c r="AS246" s="124"/>
      <c r="AT246" s="124"/>
      <c r="AU246" s="124"/>
      <c r="AV246" s="124"/>
      <c r="AW246" s="124"/>
      <c r="AX246" s="124"/>
      <c r="AY246" s="124"/>
      <c r="BA246" s="162"/>
      <c r="BB246" s="162"/>
      <c r="BD246" s="124"/>
    </row>
  </sheetData>
  <sheetProtection autoFilter="0" pivotTables="0"/>
  <protectedRanges>
    <protectedRange sqref="BD1:BD1048576" name="区域7" securityDescriptor=""/>
    <protectedRange sqref="AP1:AV1048576" name="区域5" securityDescriptor=""/>
    <protectedRange sqref="AH1:AH15 AH17:AH1048576" name="区域3" securityDescriptor=""/>
    <protectedRange sqref="B1:J1048576" name="区域1" securityDescriptor=""/>
    <protectedRange sqref="R2 R1:S1 M1:Q1048576 R3:S1048576 T1:AF1048576" name="区域2" securityDescriptor=""/>
    <protectedRange sqref="AH16 AJ1:AJ1048576" name="区域4" securityDescriptor=""/>
    <protectedRange sqref="AZ1:BA1048576" name="区域6" securityDescriptor=""/>
    <protectedRange sqref="CG17:XFD17 A17:BT17 BF1:BG1048576" name="区域8" securityDescriptor=""/>
    <protectedRange sqref="B9" name="区域1_1" securityDescriptor=""/>
    <protectedRange sqref="D17" name="区域1_3" securityDescriptor=""/>
    <protectedRange sqref="F29" name="区域1_5" securityDescriptor=""/>
    <protectedRange sqref="G42" name="区域1_6" securityDescriptor=""/>
    <protectedRange sqref="H56" name="区域1_7" securityDescriptor=""/>
    <protectedRange sqref="I71" name="区域1_8" securityDescriptor=""/>
    <protectedRange sqref="J87" name="区域1_9" securityDescriptor=""/>
    <protectedRange sqref="K104" name="区域1_10" securityDescriptor=""/>
    <protectedRange sqref="O7:Q7" name="区域2_1" securityDescriptor=""/>
    <protectedRange sqref="J14:J15" name="区域1_11" securityDescriptor=""/>
    <protectedRange sqref="B8" name="区域1_12" securityDescriptor=""/>
    <protectedRange sqref="F24" name="区域1_16" securityDescriptor=""/>
    <protectedRange sqref="G36" name="区域1_17" securityDescriptor=""/>
    <protectedRange sqref="H49" name="区域1_18" securityDescriptor=""/>
    <protectedRange sqref="I63" name="区域1_19" securityDescriptor=""/>
    <protectedRange sqref="J78" name="区域1_20" securityDescriptor=""/>
    <protectedRange sqref="K94" name="区域1_21" securityDescriptor=""/>
    <protectedRange sqref="L111" name="区域1_22" securityDescriptor=""/>
  </protectedRanges>
  <mergeCells count="45">
    <mergeCell ref="M5:M6"/>
    <mergeCell ref="A1:K1"/>
    <mergeCell ref="R2:AH4"/>
    <mergeCell ref="AI2:AI4"/>
    <mergeCell ref="A5:A6"/>
    <mergeCell ref="B5:B6"/>
    <mergeCell ref="C5:C6"/>
    <mergeCell ref="D5:D6"/>
    <mergeCell ref="E5:E6"/>
    <mergeCell ref="F5:F6"/>
    <mergeCell ref="G5:G6"/>
    <mergeCell ref="H5:H6"/>
    <mergeCell ref="I5:I6"/>
    <mergeCell ref="J5:J6"/>
    <mergeCell ref="K5:K6"/>
    <mergeCell ref="L5:L6"/>
    <mergeCell ref="AL5:AL6"/>
    <mergeCell ref="N5:N6"/>
    <mergeCell ref="O5:O6"/>
    <mergeCell ref="P5:P6"/>
    <mergeCell ref="Q5:Q6"/>
    <mergeCell ref="R5:R6"/>
    <mergeCell ref="S5:S6"/>
    <mergeCell ref="T5:T6"/>
    <mergeCell ref="AG5:AG6"/>
    <mergeCell ref="AH5:AH6"/>
    <mergeCell ref="AI5:AI6"/>
    <mergeCell ref="AJ5:AJ6"/>
    <mergeCell ref="AX5:AX6"/>
    <mergeCell ref="AM5:AM6"/>
    <mergeCell ref="AN5:AN6"/>
    <mergeCell ref="AO5:AO6"/>
    <mergeCell ref="AP5:AP6"/>
    <mergeCell ref="AQ5:AQ6"/>
    <mergeCell ref="AR5:AR6"/>
    <mergeCell ref="AS5:AS6"/>
    <mergeCell ref="AT5:AT6"/>
    <mergeCell ref="AU5:AU6"/>
    <mergeCell ref="AV5:AV6"/>
    <mergeCell ref="AW5:AW6"/>
    <mergeCell ref="AY5:AY6"/>
    <mergeCell ref="AZ5:AZ6"/>
    <mergeCell ref="BA5:BA6"/>
    <mergeCell ref="BB5:BB6"/>
    <mergeCell ref="BC5:BC6"/>
  </mergeCells>
  <phoneticPr fontId="6" type="noConversion"/>
  <dataValidations count="8">
    <dataValidation type="list" allowBlank="1" showInputMessage="1" showErrorMessage="1" sqref="N7:N15">
      <formula1>$BQ$18:$BQ$43</formula1>
    </dataValidation>
    <dataValidation type="list" allowBlank="1" showInputMessage="1" showErrorMessage="1" sqref="M7:M15">
      <formula1>$BH$27:$BH$30</formula1>
    </dataValidation>
    <dataValidation type="list" allowBlank="1" showInputMessage="1" showErrorMessage="1" sqref="I7:I15">
      <formula1>$BO$18:$BO$18</formula1>
    </dataValidation>
    <dataValidation type="list" allowBlank="1" showInputMessage="1" showErrorMessage="1" sqref="H7:H15">
      <formula1>#REF!</formula1>
    </dataValidation>
    <dataValidation type="list" allowBlank="1" showInputMessage="1" showErrorMessage="1" sqref="G7:G15">
      <formula1>$BM$18:$BM$31</formula1>
    </dataValidation>
    <dataValidation type="list" allowBlank="1" showInputMessage="1" showErrorMessage="1" sqref="D7:D15">
      <formula1>#REF!</formula1>
    </dataValidation>
    <dataValidation type="list" allowBlank="1" showInputMessage="1" showErrorMessage="1" sqref="C7:C15">
      <formula1>$BI$18:$BI$43</formula1>
    </dataValidation>
    <dataValidation type="list" allowBlank="1" showInputMessage="1" showErrorMessage="1" sqref="B1:B1048576">
      <formula1>$BS$25:$BS$36</formula1>
    </dataValidation>
  </dataValidations>
  <pageMargins left="0.69930555555555596" right="0.69930555555555596" top="0.75" bottom="0.75" header="0.3" footer="0.3"/>
  <pageSetup paperSize="9" orientation="portrait"/>
  <drawing r:id="rId1"/>
</worksheet>
</file>

<file path=xl/worksheets/sheet4.xml><?xml version="1.0" encoding="utf-8"?>
<worksheet xmlns="http://schemas.openxmlformats.org/spreadsheetml/2006/main" xmlns:r="http://schemas.openxmlformats.org/officeDocument/2006/relationships">
  <dimension ref="A1:FA84"/>
  <sheetViews>
    <sheetView workbookViewId="0">
      <pane xSplit="5" ySplit="1" topLeftCell="Z8" activePane="bottomRight" state="frozen"/>
      <selection pane="topRight"/>
      <selection pane="bottomLeft"/>
      <selection pane="bottomRight" activeCell="AA19" sqref="AA19"/>
    </sheetView>
  </sheetViews>
  <sheetFormatPr defaultColWidth="9" defaultRowHeight="15" customHeight="1"/>
  <cols>
    <col min="1" max="1" width="4.75" style="51" customWidth="1"/>
    <col min="2" max="2" width="9" style="52"/>
    <col min="3" max="3" width="11" style="53" customWidth="1"/>
    <col min="4" max="5" width="9" style="52"/>
    <col min="6" max="6" width="7.25" style="52" customWidth="1"/>
    <col min="7" max="7" width="7.5" style="52" customWidth="1"/>
    <col min="8" max="8" width="7.125" style="52" customWidth="1"/>
    <col min="9" max="9" width="8" style="54" customWidth="1"/>
    <col min="10" max="10" width="5.125" style="52" customWidth="1"/>
    <col min="11" max="11" width="10.25" style="52" customWidth="1"/>
    <col min="12" max="12" width="5" style="52" customWidth="1"/>
    <col min="13" max="13" width="6.625" style="52" customWidth="1"/>
    <col min="14" max="14" width="13.25" style="52" customWidth="1"/>
    <col min="15" max="15" width="19.125" style="52" customWidth="1"/>
    <col min="16" max="16" width="14" style="52" customWidth="1"/>
    <col min="17" max="17" width="29.5" style="55" customWidth="1"/>
    <col min="18" max="18" width="11.75" style="52" customWidth="1"/>
    <col min="19" max="19" width="9.875" style="52" customWidth="1"/>
    <col min="20" max="20" width="9" style="52"/>
    <col min="21" max="21" width="9.125" style="52" customWidth="1"/>
    <col min="22" max="22" width="9.625" style="52" customWidth="1"/>
    <col min="23" max="25" width="9" style="52"/>
    <col min="26" max="26" width="11.375" style="52" customWidth="1"/>
    <col min="27" max="27" width="17.625" style="52" customWidth="1"/>
    <col min="28" max="28" width="11.25" style="52" customWidth="1"/>
    <col min="29" max="29" width="11.125" style="51" customWidth="1"/>
    <col min="30" max="32" width="9" style="51"/>
    <col min="33" max="33" width="13.625" style="51" customWidth="1"/>
    <col min="34" max="35" width="9" style="52"/>
    <col min="36" max="36" width="11.25" style="51" customWidth="1"/>
    <col min="37" max="38" width="9" style="52"/>
    <col min="39" max="39" width="10.5" style="51" customWidth="1"/>
    <col min="40" max="40" width="18.375" style="51" customWidth="1"/>
    <col min="41" max="41" width="11.625" style="54" customWidth="1"/>
    <col min="42" max="42" width="9.75" style="52" customWidth="1"/>
    <col min="43" max="43" width="22.375" style="52" customWidth="1"/>
    <col min="44" max="45" width="21.875" style="52" customWidth="1"/>
    <col min="46" max="16384" width="9" style="52"/>
  </cols>
  <sheetData>
    <row r="1" spans="1:157" s="49" customFormat="1" ht="27" customHeight="1">
      <c r="A1" s="56" t="s">
        <v>34</v>
      </c>
      <c r="B1" s="57" t="s">
        <v>36</v>
      </c>
      <c r="C1" s="57" t="s">
        <v>180</v>
      </c>
      <c r="D1" s="57" t="s">
        <v>43</v>
      </c>
      <c r="E1" s="57" t="s">
        <v>37</v>
      </c>
      <c r="F1" s="57" t="s">
        <v>38</v>
      </c>
      <c r="G1" s="57" t="s">
        <v>41</v>
      </c>
      <c r="H1" s="57" t="s">
        <v>181</v>
      </c>
      <c r="I1" s="67" t="s">
        <v>182</v>
      </c>
      <c r="J1" s="57" t="s">
        <v>183</v>
      </c>
      <c r="K1" s="68" t="s">
        <v>184</v>
      </c>
      <c r="L1" s="57" t="s">
        <v>185</v>
      </c>
      <c r="M1" s="69" t="s">
        <v>186</v>
      </c>
      <c r="N1" s="57" t="s">
        <v>187</v>
      </c>
      <c r="O1" s="70" t="s">
        <v>188</v>
      </c>
      <c r="P1" s="57" t="s">
        <v>189</v>
      </c>
      <c r="Q1" s="76" t="s">
        <v>190</v>
      </c>
      <c r="R1" s="67" t="s">
        <v>191</v>
      </c>
      <c r="S1" s="77" t="s">
        <v>192</v>
      </c>
      <c r="T1" s="77" t="s">
        <v>193</v>
      </c>
      <c r="U1" s="77" t="s">
        <v>194</v>
      </c>
      <c r="V1" s="78" t="s">
        <v>195</v>
      </c>
      <c r="W1" s="78" t="s">
        <v>196</v>
      </c>
      <c r="X1" s="78" t="s">
        <v>197</v>
      </c>
      <c r="Y1" s="78" t="s">
        <v>198</v>
      </c>
      <c r="Z1" s="87" t="s">
        <v>199</v>
      </c>
      <c r="AA1" s="57" t="s">
        <v>200</v>
      </c>
      <c r="AB1" s="69" t="s">
        <v>201</v>
      </c>
      <c r="AC1" s="88" t="s">
        <v>202</v>
      </c>
      <c r="AD1" s="89" t="s">
        <v>203</v>
      </c>
      <c r="AE1" s="68" t="s">
        <v>204</v>
      </c>
      <c r="AF1" s="68" t="s">
        <v>205</v>
      </c>
      <c r="AG1" s="89" t="s">
        <v>206</v>
      </c>
      <c r="AH1" s="68" t="s">
        <v>207</v>
      </c>
      <c r="AI1" s="68" t="s">
        <v>208</v>
      </c>
      <c r="AJ1" s="96" t="s">
        <v>209</v>
      </c>
      <c r="AK1" s="97" t="s">
        <v>210</v>
      </c>
      <c r="AL1" s="69" t="s">
        <v>211</v>
      </c>
      <c r="AM1" s="69" t="s">
        <v>212</v>
      </c>
      <c r="AN1" s="98" t="s">
        <v>213</v>
      </c>
      <c r="AO1" s="104" t="s">
        <v>77</v>
      </c>
      <c r="AP1" s="57" t="s">
        <v>214</v>
      </c>
      <c r="AQ1" s="57" t="s">
        <v>215</v>
      </c>
      <c r="AR1" s="57" t="s">
        <v>216</v>
      </c>
      <c r="AS1" s="57" t="s">
        <v>217</v>
      </c>
      <c r="AT1" s="52"/>
      <c r="AU1" s="52"/>
      <c r="AV1" s="52"/>
      <c r="AW1" s="52"/>
      <c r="AX1" s="52"/>
      <c r="AY1" s="52"/>
      <c r="AZ1" s="52"/>
      <c r="BA1" s="52"/>
      <c r="BB1" s="52"/>
      <c r="BC1" s="52"/>
      <c r="BD1" s="52"/>
      <c r="BE1" s="110"/>
      <c r="BF1" s="110"/>
      <c r="BG1" s="110"/>
      <c r="BH1" s="110"/>
      <c r="BI1" s="110"/>
      <c r="BJ1" s="110"/>
      <c r="BK1" s="110"/>
      <c r="BL1" s="110"/>
      <c r="BM1" s="110"/>
      <c r="BN1" s="110"/>
      <c r="BO1" s="110"/>
      <c r="BP1" s="110"/>
      <c r="BQ1" s="110"/>
      <c r="BR1" s="110"/>
      <c r="BS1" s="110"/>
      <c r="BT1" s="110"/>
      <c r="BU1" s="110"/>
      <c r="BV1" s="110"/>
      <c r="BW1" s="110"/>
      <c r="BX1" s="110"/>
      <c r="BY1" s="110"/>
      <c r="BZ1" s="110"/>
      <c r="CA1" s="110"/>
      <c r="CB1" s="110"/>
      <c r="CC1" s="110"/>
      <c r="CD1" s="110"/>
      <c r="CE1" s="110"/>
      <c r="CF1" s="110"/>
      <c r="CG1" s="110"/>
      <c r="CH1" s="110"/>
      <c r="CI1" s="110"/>
      <c r="CJ1" s="110"/>
      <c r="CK1" s="110"/>
      <c r="CL1" s="110"/>
      <c r="CM1" s="110"/>
      <c r="CN1" s="110"/>
      <c r="CO1" s="110"/>
      <c r="CP1" s="110"/>
      <c r="CQ1" s="110"/>
      <c r="CR1" s="110"/>
      <c r="CS1" s="110"/>
      <c r="CT1" s="110"/>
      <c r="CU1" s="110"/>
      <c r="CV1" s="110"/>
      <c r="CW1" s="110"/>
      <c r="CX1" s="110"/>
      <c r="CY1" s="110"/>
      <c r="CZ1" s="110"/>
      <c r="DA1" s="110"/>
      <c r="DB1" s="110"/>
      <c r="DC1" s="110"/>
      <c r="DD1" s="110"/>
      <c r="DE1" s="110"/>
      <c r="DF1" s="110"/>
      <c r="DG1" s="110"/>
      <c r="DH1" s="110"/>
      <c r="DI1" s="110"/>
      <c r="DJ1" s="110"/>
      <c r="DK1" s="110"/>
      <c r="DL1" s="110"/>
      <c r="DM1" s="110"/>
      <c r="DN1" s="110"/>
      <c r="DO1" s="110"/>
      <c r="DP1" s="110"/>
      <c r="DQ1" s="110"/>
      <c r="DR1" s="110"/>
      <c r="DS1" s="110"/>
      <c r="DT1" s="110"/>
      <c r="DU1" s="110"/>
      <c r="DV1" s="110"/>
      <c r="DW1" s="110"/>
      <c r="DX1" s="110"/>
      <c r="DY1" s="110"/>
      <c r="DZ1" s="110"/>
      <c r="EA1" s="110"/>
      <c r="EB1" s="110"/>
      <c r="EC1" s="110"/>
      <c r="ED1" s="110"/>
      <c r="EE1" s="110"/>
      <c r="EF1" s="110"/>
      <c r="EG1" s="110"/>
      <c r="EH1" s="110"/>
      <c r="EI1" s="110"/>
      <c r="EJ1" s="110"/>
      <c r="EK1" s="110"/>
      <c r="EL1" s="110"/>
      <c r="EM1" s="110"/>
      <c r="EN1" s="110"/>
      <c r="EO1" s="110"/>
      <c r="EP1" s="110"/>
      <c r="EQ1" s="110"/>
      <c r="ER1" s="110"/>
      <c r="ES1" s="110"/>
      <c r="ET1" s="110"/>
      <c r="EU1" s="110"/>
      <c r="EV1" s="110"/>
      <c r="EW1" s="110"/>
      <c r="EX1" s="110"/>
      <c r="EY1" s="110"/>
      <c r="EZ1" s="110"/>
      <c r="FA1" s="110"/>
    </row>
    <row r="2" spans="1:157" s="50" customFormat="1" ht="25.5" customHeight="1">
      <c r="A2" s="58">
        <v>1</v>
      </c>
      <c r="B2" s="59" t="s">
        <v>167</v>
      </c>
      <c r="C2" s="60" t="s">
        <v>218</v>
      </c>
      <c r="D2" s="59" t="s">
        <v>219</v>
      </c>
      <c r="E2" s="61" t="s">
        <v>33</v>
      </c>
      <c r="F2" s="61"/>
      <c r="G2" s="62" t="s">
        <v>83</v>
      </c>
      <c r="H2" s="61" t="s">
        <v>84</v>
      </c>
      <c r="I2" s="61" t="s">
        <v>220</v>
      </c>
      <c r="J2" s="58" t="s">
        <v>221</v>
      </c>
      <c r="K2" s="71">
        <v>31175</v>
      </c>
      <c r="L2" s="58" t="s">
        <v>222</v>
      </c>
      <c r="M2" s="58" t="s">
        <v>223</v>
      </c>
      <c r="N2" s="58" t="s">
        <v>224</v>
      </c>
      <c r="O2" s="60" t="s">
        <v>225</v>
      </c>
      <c r="P2" s="72" t="s">
        <v>226</v>
      </c>
      <c r="Q2" s="79" t="s">
        <v>227</v>
      </c>
      <c r="R2" s="80" t="s">
        <v>228</v>
      </c>
      <c r="S2" s="58" t="s">
        <v>229</v>
      </c>
      <c r="T2" s="72" t="s">
        <v>230</v>
      </c>
      <c r="U2" s="72" t="s">
        <v>231</v>
      </c>
      <c r="V2" s="81">
        <v>2007.06</v>
      </c>
      <c r="W2" s="58" t="s">
        <v>229</v>
      </c>
      <c r="X2" s="72" t="s">
        <v>230</v>
      </c>
      <c r="Y2" s="72" t="s">
        <v>231</v>
      </c>
      <c r="Z2" s="90">
        <v>2007.06</v>
      </c>
      <c r="AA2" s="91" t="s">
        <v>232</v>
      </c>
      <c r="AB2" s="92" t="s">
        <v>233</v>
      </c>
      <c r="AC2" s="90">
        <v>40426</v>
      </c>
      <c r="AD2" s="63">
        <v>51</v>
      </c>
      <c r="AE2" s="73">
        <v>20120905</v>
      </c>
      <c r="AF2" s="73">
        <v>20170904</v>
      </c>
      <c r="AG2" s="99" t="s">
        <v>234</v>
      </c>
      <c r="AH2" s="100" t="s">
        <v>235</v>
      </c>
      <c r="AI2" s="101"/>
      <c r="AJ2" s="73">
        <v>13416393170</v>
      </c>
      <c r="AK2" s="101" t="s">
        <v>233</v>
      </c>
      <c r="AL2" s="100"/>
      <c r="AM2" s="101" t="s">
        <v>236</v>
      </c>
      <c r="AN2" s="102" t="s">
        <v>237</v>
      </c>
      <c r="AO2" s="101"/>
      <c r="AP2" s="105" t="s">
        <v>238</v>
      </c>
      <c r="AQ2" s="106" t="s">
        <v>239</v>
      </c>
      <c r="AR2" s="106" t="e">
        <v>#N/A</v>
      </c>
      <c r="AS2" s="106"/>
      <c r="AT2" s="107"/>
      <c r="AU2" s="107"/>
      <c r="AV2" s="107"/>
      <c r="AW2" s="107"/>
      <c r="AX2" s="107"/>
      <c r="AY2" s="107"/>
      <c r="AZ2" s="107"/>
      <c r="BA2" s="107"/>
      <c r="BB2" s="107"/>
      <c r="BC2" s="107"/>
      <c r="BD2" s="107"/>
    </row>
    <row r="3" spans="1:157" s="50" customFormat="1" ht="18" customHeight="1">
      <c r="A3" s="58">
        <v>4</v>
      </c>
      <c r="B3" s="59" t="s">
        <v>167</v>
      </c>
      <c r="C3" s="60" t="s">
        <v>240</v>
      </c>
      <c r="D3" s="63" t="s">
        <v>166</v>
      </c>
      <c r="E3" s="63" t="s">
        <v>93</v>
      </c>
      <c r="F3" s="63" t="s">
        <v>102</v>
      </c>
      <c r="G3" s="62" t="s">
        <v>83</v>
      </c>
      <c r="H3" s="61" t="s">
        <v>84</v>
      </c>
      <c r="I3" s="63" t="s">
        <v>94</v>
      </c>
      <c r="J3" s="58" t="s">
        <v>241</v>
      </c>
      <c r="K3" s="71">
        <v>32586</v>
      </c>
      <c r="L3" s="58" t="s">
        <v>222</v>
      </c>
      <c r="M3" s="58" t="s">
        <v>223</v>
      </c>
      <c r="N3" s="58" t="s">
        <v>224</v>
      </c>
      <c r="O3" s="60" t="s">
        <v>242</v>
      </c>
      <c r="P3" s="73">
        <v>15913156370</v>
      </c>
      <c r="Q3" s="82" t="s">
        <v>243</v>
      </c>
      <c r="R3" s="58" t="s">
        <v>244</v>
      </c>
      <c r="S3" s="58" t="s">
        <v>245</v>
      </c>
      <c r="T3" s="58" t="s">
        <v>246</v>
      </c>
      <c r="U3" s="58" t="s">
        <v>247</v>
      </c>
      <c r="V3" s="73">
        <v>2012.06</v>
      </c>
      <c r="W3" s="58" t="s">
        <v>245</v>
      </c>
      <c r="X3" s="58" t="s">
        <v>248</v>
      </c>
      <c r="Y3" s="58" t="s">
        <v>247</v>
      </c>
      <c r="Z3" s="93">
        <v>2012.06</v>
      </c>
      <c r="AA3" s="91" t="s">
        <v>249</v>
      </c>
      <c r="AB3" s="81" t="s">
        <v>250</v>
      </c>
      <c r="AC3" s="90">
        <v>41628</v>
      </c>
      <c r="AD3" s="93">
        <v>12</v>
      </c>
      <c r="AE3" s="73">
        <v>20131220</v>
      </c>
      <c r="AF3" s="73">
        <v>20161220</v>
      </c>
      <c r="AG3" s="99" t="s">
        <v>234</v>
      </c>
      <c r="AH3" s="58" t="s">
        <v>251</v>
      </c>
      <c r="AI3" s="58" t="s">
        <v>252</v>
      </c>
      <c r="AJ3" s="73">
        <v>13612254985</v>
      </c>
      <c r="AK3" s="95"/>
      <c r="AL3" s="58"/>
      <c r="AM3" s="73"/>
      <c r="AN3" s="102"/>
      <c r="AO3" s="108"/>
      <c r="AP3" s="105" t="s">
        <v>253</v>
      </c>
      <c r="AQ3" s="106" t="s">
        <v>254</v>
      </c>
      <c r="AR3" s="106" t="s">
        <v>255</v>
      </c>
      <c r="AS3" s="106"/>
      <c r="AU3" s="107"/>
      <c r="AV3" s="107"/>
      <c r="AW3" s="107"/>
      <c r="AX3" s="107"/>
      <c r="AY3" s="107"/>
      <c r="AZ3" s="107"/>
      <c r="BA3" s="107"/>
    </row>
    <row r="4" spans="1:157" s="50" customFormat="1" ht="18" customHeight="1">
      <c r="A4" s="58">
        <v>6</v>
      </c>
      <c r="B4" s="59" t="s">
        <v>167</v>
      </c>
      <c r="C4" s="60" t="s">
        <v>256</v>
      </c>
      <c r="D4" s="63" t="s">
        <v>164</v>
      </c>
      <c r="E4" s="63" t="s">
        <v>93</v>
      </c>
      <c r="F4" s="63" t="s">
        <v>102</v>
      </c>
      <c r="G4" s="62" t="s">
        <v>83</v>
      </c>
      <c r="H4" s="61" t="s">
        <v>84</v>
      </c>
      <c r="I4" s="63" t="s">
        <v>94</v>
      </c>
      <c r="J4" s="58" t="s">
        <v>241</v>
      </c>
      <c r="K4" s="71">
        <v>32937</v>
      </c>
      <c r="L4" s="58" t="s">
        <v>222</v>
      </c>
      <c r="M4" s="58" t="s">
        <v>223</v>
      </c>
      <c r="N4" s="58" t="s">
        <v>224</v>
      </c>
      <c r="O4" s="60" t="s">
        <v>257</v>
      </c>
      <c r="P4" s="73">
        <v>15915784117</v>
      </c>
      <c r="Q4" s="82" t="s">
        <v>258</v>
      </c>
      <c r="R4" s="58" t="s">
        <v>259</v>
      </c>
      <c r="S4" s="58" t="s">
        <v>245</v>
      </c>
      <c r="T4" s="58" t="s">
        <v>260</v>
      </c>
      <c r="U4" s="58" t="s">
        <v>261</v>
      </c>
      <c r="V4" s="73">
        <v>2012.06</v>
      </c>
      <c r="W4" s="58" t="s">
        <v>245</v>
      </c>
      <c r="X4" s="58" t="s">
        <v>260</v>
      </c>
      <c r="Y4" s="58" t="s">
        <v>261</v>
      </c>
      <c r="Z4" s="93">
        <v>2012.06</v>
      </c>
      <c r="AA4" s="91" t="s">
        <v>262</v>
      </c>
      <c r="AB4" s="58" t="s">
        <v>250</v>
      </c>
      <c r="AC4" s="90">
        <v>40969</v>
      </c>
      <c r="AD4" s="93">
        <v>33</v>
      </c>
      <c r="AE4" s="73">
        <v>20120227</v>
      </c>
      <c r="AF4" s="73">
        <v>20170226</v>
      </c>
      <c r="AG4" s="99" t="s">
        <v>263</v>
      </c>
      <c r="AH4" s="58" t="s">
        <v>264</v>
      </c>
      <c r="AI4" s="58" t="s">
        <v>252</v>
      </c>
      <c r="AJ4" s="73">
        <v>15007961602</v>
      </c>
      <c r="AK4" s="58"/>
      <c r="AL4" s="58"/>
      <c r="AM4" s="73"/>
      <c r="AN4" s="102"/>
      <c r="AO4" s="58"/>
      <c r="AP4" s="105" t="s">
        <v>265</v>
      </c>
      <c r="AQ4" s="106" t="s">
        <v>266</v>
      </c>
      <c r="AR4" s="106" t="s">
        <v>267</v>
      </c>
      <c r="AS4" s="106"/>
      <c r="AU4" s="107"/>
      <c r="AV4" s="107"/>
      <c r="AW4" s="107"/>
      <c r="AX4" s="107"/>
      <c r="AY4" s="107"/>
      <c r="AZ4" s="107"/>
      <c r="BA4" s="107"/>
    </row>
    <row r="5" spans="1:157" s="50" customFormat="1" ht="18" customHeight="1">
      <c r="A5" s="58">
        <v>7</v>
      </c>
      <c r="B5" s="59" t="s">
        <v>167</v>
      </c>
      <c r="C5" s="60" t="s">
        <v>268</v>
      </c>
      <c r="D5" s="63" t="s">
        <v>165</v>
      </c>
      <c r="E5" s="63" t="s">
        <v>93</v>
      </c>
      <c r="F5" s="63" t="s">
        <v>102</v>
      </c>
      <c r="G5" s="62" t="s">
        <v>83</v>
      </c>
      <c r="H5" s="61" t="s">
        <v>84</v>
      </c>
      <c r="I5" s="63" t="s">
        <v>94</v>
      </c>
      <c r="J5" s="58" t="s">
        <v>241</v>
      </c>
      <c r="K5" s="71">
        <v>31639</v>
      </c>
      <c r="L5" s="58" t="s">
        <v>269</v>
      </c>
      <c r="M5" s="58" t="s">
        <v>223</v>
      </c>
      <c r="N5" s="58" t="s">
        <v>270</v>
      </c>
      <c r="O5" s="60" t="s">
        <v>271</v>
      </c>
      <c r="P5" s="73">
        <v>13423657255</v>
      </c>
      <c r="Q5" s="82" t="s">
        <v>272</v>
      </c>
      <c r="R5" s="58" t="s">
        <v>273</v>
      </c>
      <c r="S5" s="58" t="s">
        <v>245</v>
      </c>
      <c r="T5" s="58" t="s">
        <v>274</v>
      </c>
      <c r="U5" s="58" t="s">
        <v>247</v>
      </c>
      <c r="V5" s="73">
        <v>2009.06</v>
      </c>
      <c r="W5" s="58" t="s">
        <v>245</v>
      </c>
      <c r="X5" s="58" t="s">
        <v>274</v>
      </c>
      <c r="Y5" s="58" t="s">
        <v>247</v>
      </c>
      <c r="Z5" s="93">
        <v>2009.06</v>
      </c>
      <c r="AA5" s="91" t="s">
        <v>275</v>
      </c>
      <c r="AB5" s="58" t="s">
        <v>233</v>
      </c>
      <c r="AC5" s="90">
        <v>40990</v>
      </c>
      <c r="AD5" s="93">
        <v>33</v>
      </c>
      <c r="AE5" s="73">
        <v>20120322</v>
      </c>
      <c r="AF5" s="73">
        <v>20170321</v>
      </c>
      <c r="AG5" s="99" t="s">
        <v>263</v>
      </c>
      <c r="AH5" s="58" t="s">
        <v>276</v>
      </c>
      <c r="AI5" s="58" t="s">
        <v>277</v>
      </c>
      <c r="AJ5" s="73">
        <v>13826033321</v>
      </c>
      <c r="AK5" s="58"/>
      <c r="AL5" s="58"/>
      <c r="AM5" s="73"/>
      <c r="AN5" s="102"/>
      <c r="AO5" s="58"/>
      <c r="AP5" s="105" t="s">
        <v>278</v>
      </c>
      <c r="AQ5" s="106" t="s">
        <v>279</v>
      </c>
      <c r="AR5" s="106" t="s">
        <v>280</v>
      </c>
      <c r="AS5" s="106"/>
      <c r="AU5" s="107"/>
      <c r="AV5" s="107"/>
      <c r="AW5" s="107"/>
      <c r="AX5" s="107"/>
      <c r="AY5" s="107"/>
      <c r="AZ5" s="107"/>
      <c r="BA5" s="107"/>
    </row>
    <row r="6" spans="1:157" s="50" customFormat="1" ht="18" customHeight="1">
      <c r="A6" s="58">
        <v>10</v>
      </c>
      <c r="B6" s="59" t="s">
        <v>167</v>
      </c>
      <c r="C6" s="60" t="s">
        <v>281</v>
      </c>
      <c r="D6" s="64" t="s">
        <v>96</v>
      </c>
      <c r="E6" s="63" t="s">
        <v>93</v>
      </c>
      <c r="F6" s="63" t="s">
        <v>102</v>
      </c>
      <c r="G6" s="62" t="s">
        <v>83</v>
      </c>
      <c r="H6" s="61" t="s">
        <v>84</v>
      </c>
      <c r="I6" s="64" t="s">
        <v>94</v>
      </c>
      <c r="J6" s="58" t="s">
        <v>241</v>
      </c>
      <c r="K6" s="71">
        <v>33377</v>
      </c>
      <c r="L6" s="74" t="s">
        <v>222</v>
      </c>
      <c r="M6" s="74" t="s">
        <v>223</v>
      </c>
      <c r="N6" s="74" t="s">
        <v>224</v>
      </c>
      <c r="O6" s="60" t="s">
        <v>282</v>
      </c>
      <c r="P6" s="74" t="s">
        <v>283</v>
      </c>
      <c r="Q6" s="83" t="s">
        <v>227</v>
      </c>
      <c r="R6" s="74" t="s">
        <v>284</v>
      </c>
      <c r="S6" s="74" t="s">
        <v>245</v>
      </c>
      <c r="T6" s="74" t="s">
        <v>285</v>
      </c>
      <c r="U6" s="74" t="s">
        <v>261</v>
      </c>
      <c r="V6" s="74">
        <v>2014.06</v>
      </c>
      <c r="W6" s="74" t="s">
        <v>229</v>
      </c>
      <c r="X6" s="74" t="s">
        <v>286</v>
      </c>
      <c r="Y6" s="74" t="s">
        <v>261</v>
      </c>
      <c r="Z6" s="64">
        <v>2015.06</v>
      </c>
      <c r="AA6" s="83" t="s">
        <v>287</v>
      </c>
      <c r="AB6" s="74" t="s">
        <v>250</v>
      </c>
      <c r="AC6" s="94">
        <v>42153</v>
      </c>
      <c r="AD6" s="64"/>
      <c r="AE6" s="74">
        <v>20150529</v>
      </c>
      <c r="AF6" s="73">
        <v>20180528</v>
      </c>
      <c r="AG6" s="103" t="s">
        <v>234</v>
      </c>
      <c r="AH6" s="74"/>
      <c r="AI6" s="74"/>
      <c r="AJ6" s="74">
        <v>18666028683</v>
      </c>
      <c r="AK6" s="74"/>
      <c r="AL6" s="74"/>
      <c r="AM6" s="74"/>
      <c r="AN6" s="102"/>
      <c r="AO6" s="74"/>
      <c r="AP6" s="105" t="s">
        <v>288</v>
      </c>
      <c r="AQ6" s="106" t="s">
        <v>289</v>
      </c>
      <c r="AR6" s="106" t="s">
        <v>290</v>
      </c>
      <c r="AS6" s="106"/>
      <c r="AU6" s="107"/>
      <c r="AV6" s="107"/>
      <c r="AW6" s="107"/>
      <c r="AX6" s="107"/>
      <c r="AY6" s="107"/>
      <c r="AZ6" s="107"/>
      <c r="BA6" s="107"/>
    </row>
    <row r="7" spans="1:157" s="50" customFormat="1" ht="18" customHeight="1">
      <c r="A7" s="58">
        <v>13</v>
      </c>
      <c r="B7" s="59" t="s">
        <v>167</v>
      </c>
      <c r="C7" s="60" t="s">
        <v>291</v>
      </c>
      <c r="D7" s="63" t="s">
        <v>160</v>
      </c>
      <c r="E7" s="63" t="s">
        <v>93</v>
      </c>
      <c r="F7" s="64" t="s">
        <v>105</v>
      </c>
      <c r="G7" s="62" t="s">
        <v>83</v>
      </c>
      <c r="H7" s="61" t="s">
        <v>84</v>
      </c>
      <c r="I7" s="63" t="s">
        <v>94</v>
      </c>
      <c r="J7" s="58" t="s">
        <v>241</v>
      </c>
      <c r="K7" s="71">
        <v>31945</v>
      </c>
      <c r="L7" s="58" t="s">
        <v>222</v>
      </c>
      <c r="M7" s="58" t="s">
        <v>223</v>
      </c>
      <c r="N7" s="58" t="s">
        <v>224</v>
      </c>
      <c r="O7" s="60" t="s">
        <v>292</v>
      </c>
      <c r="P7" s="73">
        <v>13902605987</v>
      </c>
      <c r="Q7" s="82" t="s">
        <v>293</v>
      </c>
      <c r="R7" s="58" t="s">
        <v>294</v>
      </c>
      <c r="S7" s="58" t="s">
        <v>229</v>
      </c>
      <c r="T7" s="58" t="s">
        <v>295</v>
      </c>
      <c r="U7" s="58" t="s">
        <v>296</v>
      </c>
      <c r="V7" s="73">
        <v>2010.06</v>
      </c>
      <c r="W7" s="58" t="s">
        <v>229</v>
      </c>
      <c r="X7" s="58" t="s">
        <v>295</v>
      </c>
      <c r="Y7" s="58" t="s">
        <v>296</v>
      </c>
      <c r="Z7" s="93">
        <v>2010.06</v>
      </c>
      <c r="AA7" s="91" t="s">
        <v>297</v>
      </c>
      <c r="AB7" s="58" t="s">
        <v>233</v>
      </c>
      <c r="AC7" s="90">
        <v>41010</v>
      </c>
      <c r="AD7" s="93">
        <v>32</v>
      </c>
      <c r="AE7" s="73">
        <v>20120408</v>
      </c>
      <c r="AF7" s="73">
        <v>20170407</v>
      </c>
      <c r="AG7" s="99" t="s">
        <v>234</v>
      </c>
      <c r="AH7" s="58" t="s">
        <v>298</v>
      </c>
      <c r="AI7" s="58" t="s">
        <v>299</v>
      </c>
      <c r="AJ7" s="73">
        <v>15017545533</v>
      </c>
      <c r="AK7" s="58"/>
      <c r="AL7" s="58"/>
      <c r="AM7" s="73"/>
      <c r="AN7" s="102"/>
      <c r="AO7" s="58"/>
      <c r="AP7" s="105" t="s">
        <v>300</v>
      </c>
      <c r="AQ7" s="106" t="s">
        <v>301</v>
      </c>
      <c r="AR7" s="106" t="s">
        <v>302</v>
      </c>
      <c r="AS7" s="106"/>
      <c r="AU7" s="107"/>
      <c r="AV7" s="107"/>
      <c r="AW7" s="107"/>
      <c r="AX7" s="107"/>
      <c r="AY7" s="107"/>
      <c r="AZ7" s="107"/>
      <c r="BA7" s="107"/>
    </row>
    <row r="8" spans="1:157" s="50" customFormat="1" ht="18" customHeight="1">
      <c r="A8" s="58">
        <v>14</v>
      </c>
      <c r="B8" s="59" t="s">
        <v>167</v>
      </c>
      <c r="C8" s="60" t="s">
        <v>303</v>
      </c>
      <c r="D8" s="63" t="s">
        <v>162</v>
      </c>
      <c r="E8" s="63" t="s">
        <v>93</v>
      </c>
      <c r="F8" s="64" t="s">
        <v>105</v>
      </c>
      <c r="G8" s="62" t="s">
        <v>83</v>
      </c>
      <c r="H8" s="61" t="s">
        <v>84</v>
      </c>
      <c r="I8" s="63" t="s">
        <v>94</v>
      </c>
      <c r="J8" s="58" t="s">
        <v>221</v>
      </c>
      <c r="K8" s="71">
        <v>32804</v>
      </c>
      <c r="L8" s="58" t="s">
        <v>222</v>
      </c>
      <c r="M8" s="58" t="s">
        <v>223</v>
      </c>
      <c r="N8" s="58" t="s">
        <v>304</v>
      </c>
      <c r="O8" s="60" t="s">
        <v>305</v>
      </c>
      <c r="P8" s="73">
        <v>13798153316</v>
      </c>
      <c r="Q8" s="82" t="s">
        <v>306</v>
      </c>
      <c r="R8" s="58" t="s">
        <v>307</v>
      </c>
      <c r="S8" s="58" t="s">
        <v>229</v>
      </c>
      <c r="T8" s="58" t="s">
        <v>308</v>
      </c>
      <c r="U8" s="58" t="s">
        <v>309</v>
      </c>
      <c r="V8" s="73">
        <v>2012.06</v>
      </c>
      <c r="W8" s="58" t="s">
        <v>229</v>
      </c>
      <c r="X8" s="58" t="s">
        <v>308</v>
      </c>
      <c r="Y8" s="58" t="s">
        <v>309</v>
      </c>
      <c r="Z8" s="93">
        <v>2012.06</v>
      </c>
      <c r="AA8" s="91" t="s">
        <v>310</v>
      </c>
      <c r="AB8" s="58" t="s">
        <v>233</v>
      </c>
      <c r="AC8" s="90">
        <v>41137</v>
      </c>
      <c r="AD8" s="93">
        <v>28</v>
      </c>
      <c r="AE8" s="73">
        <v>20120816</v>
      </c>
      <c r="AF8" s="73">
        <v>20170816</v>
      </c>
      <c r="AG8" s="99" t="s">
        <v>234</v>
      </c>
      <c r="AH8" s="58" t="s">
        <v>311</v>
      </c>
      <c r="AI8" s="58" t="s">
        <v>312</v>
      </c>
      <c r="AJ8" s="73" t="s">
        <v>313</v>
      </c>
      <c r="AK8" s="58"/>
      <c r="AL8" s="58"/>
      <c r="AM8" s="73"/>
      <c r="AN8" s="102"/>
      <c r="AO8" s="58"/>
      <c r="AP8" s="105" t="s">
        <v>314</v>
      </c>
      <c r="AQ8" s="106" t="s">
        <v>315</v>
      </c>
      <c r="AR8" s="106" t="s">
        <v>316</v>
      </c>
      <c r="AS8" s="106"/>
      <c r="AU8" s="107"/>
      <c r="AV8" s="107"/>
      <c r="AW8" s="107"/>
      <c r="AX8" s="107"/>
      <c r="AY8" s="107"/>
      <c r="AZ8" s="107"/>
      <c r="BA8" s="107"/>
    </row>
    <row r="9" spans="1:157" s="50" customFormat="1" ht="18" customHeight="1">
      <c r="A9" s="58">
        <v>16</v>
      </c>
      <c r="B9" s="59" t="s">
        <v>167</v>
      </c>
      <c r="C9" s="60" t="s">
        <v>317</v>
      </c>
      <c r="D9" s="63" t="s">
        <v>159</v>
      </c>
      <c r="E9" s="63" t="s">
        <v>93</v>
      </c>
      <c r="F9" s="64" t="s">
        <v>105</v>
      </c>
      <c r="G9" s="62" t="s">
        <v>83</v>
      </c>
      <c r="H9" s="61" t="s">
        <v>84</v>
      </c>
      <c r="I9" s="63" t="s">
        <v>94</v>
      </c>
      <c r="J9" s="58" t="s">
        <v>241</v>
      </c>
      <c r="K9" s="71">
        <v>33072</v>
      </c>
      <c r="L9" s="58" t="s">
        <v>222</v>
      </c>
      <c r="M9" s="58" t="s">
        <v>223</v>
      </c>
      <c r="N9" s="58" t="s">
        <v>224</v>
      </c>
      <c r="O9" s="60" t="s">
        <v>318</v>
      </c>
      <c r="P9" s="73" t="s">
        <v>319</v>
      </c>
      <c r="Q9" s="84" t="s">
        <v>320</v>
      </c>
      <c r="R9" s="58" t="s">
        <v>321</v>
      </c>
      <c r="S9" s="58" t="s">
        <v>229</v>
      </c>
      <c r="T9" s="85" t="s">
        <v>322</v>
      </c>
      <c r="U9" s="86" t="s">
        <v>309</v>
      </c>
      <c r="V9" s="73">
        <v>2015.06</v>
      </c>
      <c r="W9" s="58" t="s">
        <v>229</v>
      </c>
      <c r="X9" s="85" t="s">
        <v>322</v>
      </c>
      <c r="Y9" s="86" t="s">
        <v>309</v>
      </c>
      <c r="Z9" s="93">
        <v>2015.06</v>
      </c>
      <c r="AA9" s="91" t="s">
        <v>323</v>
      </c>
      <c r="AB9" s="95" t="s">
        <v>250</v>
      </c>
      <c r="AC9" s="90">
        <v>42153</v>
      </c>
      <c r="AD9" s="93"/>
      <c r="AE9" s="73">
        <v>20150529</v>
      </c>
      <c r="AF9" s="73">
        <v>20180528</v>
      </c>
      <c r="AG9" s="99" t="s">
        <v>234</v>
      </c>
      <c r="AH9" s="58" t="s">
        <v>324</v>
      </c>
      <c r="AI9" s="58" t="s">
        <v>252</v>
      </c>
      <c r="AJ9" s="73">
        <v>15842855498</v>
      </c>
      <c r="AK9" s="58"/>
      <c r="AL9" s="58"/>
      <c r="AM9" s="73">
        <v>15219289522</v>
      </c>
      <c r="AN9" s="102"/>
      <c r="AO9" s="58"/>
      <c r="AP9" s="105" t="s">
        <v>325</v>
      </c>
      <c r="AQ9" s="106" t="s">
        <v>326</v>
      </c>
      <c r="AR9" s="106" t="s">
        <v>327</v>
      </c>
      <c r="AS9" s="106"/>
      <c r="AU9" s="107"/>
      <c r="AV9" s="107"/>
      <c r="AW9" s="107"/>
      <c r="AX9" s="107"/>
      <c r="AY9" s="107"/>
      <c r="AZ9" s="107"/>
      <c r="BA9" s="107"/>
    </row>
    <row r="10" spans="1:157" s="50" customFormat="1" ht="18" customHeight="1">
      <c r="A10" s="58">
        <v>17</v>
      </c>
      <c r="B10" s="59" t="s">
        <v>167</v>
      </c>
      <c r="C10" s="60" t="s">
        <v>328</v>
      </c>
      <c r="D10" s="64" t="s">
        <v>95</v>
      </c>
      <c r="E10" s="63" t="s">
        <v>93</v>
      </c>
      <c r="F10" s="64" t="s">
        <v>105</v>
      </c>
      <c r="G10" s="62" t="s">
        <v>83</v>
      </c>
      <c r="H10" s="61" t="s">
        <v>84</v>
      </c>
      <c r="I10" s="64" t="s">
        <v>94</v>
      </c>
      <c r="J10" s="58" t="s">
        <v>241</v>
      </c>
      <c r="K10" s="71">
        <v>33461</v>
      </c>
      <c r="L10" s="74" t="s">
        <v>222</v>
      </c>
      <c r="M10" s="74" t="s">
        <v>223</v>
      </c>
      <c r="N10" s="74" t="s">
        <v>224</v>
      </c>
      <c r="O10" s="60" t="s">
        <v>329</v>
      </c>
      <c r="P10" s="74" t="s">
        <v>330</v>
      </c>
      <c r="Q10" s="83" t="s">
        <v>331</v>
      </c>
      <c r="R10" s="74" t="s">
        <v>332</v>
      </c>
      <c r="S10" s="74" t="s">
        <v>229</v>
      </c>
      <c r="T10" s="74" t="s">
        <v>333</v>
      </c>
      <c r="U10" s="74" t="s">
        <v>309</v>
      </c>
      <c r="V10" s="74">
        <v>2015.06</v>
      </c>
      <c r="W10" s="74" t="s">
        <v>229</v>
      </c>
      <c r="X10" s="74" t="s">
        <v>333</v>
      </c>
      <c r="Y10" s="74" t="s">
        <v>309</v>
      </c>
      <c r="Z10" s="64">
        <v>2015.06</v>
      </c>
      <c r="AA10" s="83"/>
      <c r="AB10" s="74"/>
      <c r="AC10" s="94">
        <v>42153</v>
      </c>
      <c r="AD10" s="64"/>
      <c r="AE10" s="74">
        <v>20150529</v>
      </c>
      <c r="AF10" s="73">
        <v>20180528</v>
      </c>
      <c r="AG10" s="103" t="s">
        <v>234</v>
      </c>
      <c r="AH10" s="74"/>
      <c r="AI10" s="74"/>
      <c r="AJ10" s="74">
        <v>15521128328</v>
      </c>
      <c r="AK10" s="74"/>
      <c r="AL10" s="74"/>
      <c r="AM10" s="74"/>
      <c r="AN10" s="102"/>
      <c r="AO10" s="74"/>
      <c r="AP10" s="105" t="s">
        <v>334</v>
      </c>
      <c r="AQ10" s="106" t="s">
        <v>335</v>
      </c>
      <c r="AR10" s="106" t="s">
        <v>336</v>
      </c>
      <c r="AS10" s="106"/>
      <c r="AU10" s="107"/>
      <c r="AV10" s="107"/>
      <c r="AW10" s="107"/>
      <c r="AX10" s="107"/>
      <c r="AY10" s="107"/>
      <c r="AZ10" s="107"/>
      <c r="BA10" s="107"/>
    </row>
    <row r="11" spans="1:157" s="50" customFormat="1" ht="18" customHeight="1">
      <c r="A11" s="58">
        <v>18</v>
      </c>
      <c r="B11" s="59" t="s">
        <v>167</v>
      </c>
      <c r="C11" s="60" t="s">
        <v>337</v>
      </c>
      <c r="D11" s="64" t="s">
        <v>338</v>
      </c>
      <c r="E11" s="63" t="s">
        <v>93</v>
      </c>
      <c r="F11" s="64" t="s">
        <v>105</v>
      </c>
      <c r="G11" s="62" t="s">
        <v>83</v>
      </c>
      <c r="H11" s="61" t="s">
        <v>84</v>
      </c>
      <c r="I11" s="64" t="s">
        <v>94</v>
      </c>
      <c r="J11" s="58" t="s">
        <v>221</v>
      </c>
      <c r="K11" s="71">
        <v>33659</v>
      </c>
      <c r="L11" s="74" t="s">
        <v>222</v>
      </c>
      <c r="M11" s="74" t="s">
        <v>223</v>
      </c>
      <c r="N11" s="74" t="s">
        <v>304</v>
      </c>
      <c r="O11" s="60" t="s">
        <v>339</v>
      </c>
      <c r="P11" s="74">
        <v>13268290886</v>
      </c>
      <c r="Q11" s="83" t="s">
        <v>340</v>
      </c>
      <c r="R11" s="74" t="s">
        <v>341</v>
      </c>
      <c r="S11" s="74" t="s">
        <v>229</v>
      </c>
      <c r="T11" s="74" t="s">
        <v>342</v>
      </c>
      <c r="U11" s="74" t="s">
        <v>343</v>
      </c>
      <c r="V11" s="74">
        <v>2014.06</v>
      </c>
      <c r="W11" s="74" t="s">
        <v>229</v>
      </c>
      <c r="X11" s="74" t="s">
        <v>342</v>
      </c>
      <c r="Y11" s="74" t="s">
        <v>343</v>
      </c>
      <c r="Z11" s="64">
        <v>2014.06</v>
      </c>
      <c r="AA11" s="74" t="s">
        <v>344</v>
      </c>
      <c r="AB11" s="74" t="s">
        <v>250</v>
      </c>
      <c r="AC11" s="90">
        <v>41927</v>
      </c>
      <c r="AD11" s="64"/>
      <c r="AE11" s="74">
        <v>20141015</v>
      </c>
      <c r="AF11" s="73">
        <v>20171016</v>
      </c>
      <c r="AG11" s="103" t="s">
        <v>234</v>
      </c>
      <c r="AH11" s="74" t="s">
        <v>345</v>
      </c>
      <c r="AI11" s="74" t="s">
        <v>346</v>
      </c>
      <c r="AJ11" s="74">
        <v>13048054798</v>
      </c>
      <c r="AK11" s="74"/>
      <c r="AL11" s="74"/>
      <c r="AM11" s="74"/>
      <c r="AN11" s="102"/>
      <c r="AO11" s="74"/>
      <c r="AP11" s="105" t="s">
        <v>347</v>
      </c>
      <c r="AQ11" s="106" t="s">
        <v>348</v>
      </c>
      <c r="AR11" s="106" t="s">
        <v>349</v>
      </c>
      <c r="AS11" s="106"/>
      <c r="AU11" s="107"/>
      <c r="AV11" s="107"/>
      <c r="AW11" s="107"/>
      <c r="AX11" s="107"/>
      <c r="AY11" s="107"/>
      <c r="AZ11" s="107"/>
      <c r="BA11" s="107"/>
    </row>
    <row r="12" spans="1:157" s="50" customFormat="1" ht="18" customHeight="1">
      <c r="A12" s="58">
        <v>19</v>
      </c>
      <c r="B12" s="59" t="s">
        <v>167</v>
      </c>
      <c r="C12" s="60" t="s">
        <v>350</v>
      </c>
      <c r="D12" s="64" t="s">
        <v>161</v>
      </c>
      <c r="E12" s="63" t="s">
        <v>93</v>
      </c>
      <c r="F12" s="64" t="s">
        <v>105</v>
      </c>
      <c r="G12" s="62" t="s">
        <v>83</v>
      </c>
      <c r="H12" s="61" t="s">
        <v>100</v>
      </c>
      <c r="I12" s="64" t="s">
        <v>94</v>
      </c>
      <c r="J12" s="58" t="s">
        <v>241</v>
      </c>
      <c r="K12" s="71">
        <v>32588</v>
      </c>
      <c r="L12" s="74" t="s">
        <v>222</v>
      </c>
      <c r="M12" s="74" t="s">
        <v>223</v>
      </c>
      <c r="N12" s="74" t="s">
        <v>224</v>
      </c>
      <c r="O12" s="60" t="s">
        <v>351</v>
      </c>
      <c r="P12" s="74" t="s">
        <v>352</v>
      </c>
      <c r="Q12" s="83" t="s">
        <v>353</v>
      </c>
      <c r="R12" s="74" t="s">
        <v>354</v>
      </c>
      <c r="S12" s="74" t="s">
        <v>229</v>
      </c>
      <c r="T12" s="74" t="s">
        <v>355</v>
      </c>
      <c r="U12" s="74" t="s">
        <v>309</v>
      </c>
      <c r="V12" s="74">
        <v>2013.6</v>
      </c>
      <c r="W12" s="74" t="s">
        <v>229</v>
      </c>
      <c r="X12" s="74" t="s">
        <v>355</v>
      </c>
      <c r="Y12" s="74" t="s">
        <v>309</v>
      </c>
      <c r="Z12" s="64">
        <v>2013.6</v>
      </c>
      <c r="AA12" s="74"/>
      <c r="AB12" s="74" t="s">
        <v>250</v>
      </c>
      <c r="AC12" s="90">
        <v>42355</v>
      </c>
      <c r="AD12" s="64"/>
      <c r="AE12" s="74">
        <v>20151217</v>
      </c>
      <c r="AF12" s="73">
        <v>20181216</v>
      </c>
      <c r="AG12" s="103" t="s">
        <v>234</v>
      </c>
      <c r="AH12" s="74" t="s">
        <v>356</v>
      </c>
      <c r="AI12" s="74" t="s">
        <v>252</v>
      </c>
      <c r="AJ12" s="74">
        <v>13432900370</v>
      </c>
      <c r="AK12" s="74"/>
      <c r="AL12" s="74"/>
      <c r="AM12" s="74"/>
      <c r="AN12" s="102"/>
      <c r="AO12" s="74"/>
      <c r="AP12" s="105">
        <v>3002036664</v>
      </c>
      <c r="AQ12" s="106" t="s">
        <v>357</v>
      </c>
      <c r="AR12" s="106"/>
      <c r="AS12" s="106"/>
      <c r="AU12" s="107"/>
      <c r="AV12" s="107"/>
      <c r="AW12" s="107"/>
      <c r="AX12" s="107"/>
      <c r="AY12" s="107"/>
      <c r="AZ12" s="107"/>
      <c r="BA12" s="107"/>
    </row>
    <row r="13" spans="1:157" s="50" customFormat="1" ht="15" customHeight="1">
      <c r="A13" s="58">
        <v>28</v>
      </c>
      <c r="B13" s="59" t="s">
        <v>167</v>
      </c>
      <c r="C13" s="60" t="s">
        <v>358</v>
      </c>
      <c r="D13" s="64" t="s">
        <v>163</v>
      </c>
      <c r="E13" s="63" t="s">
        <v>93</v>
      </c>
      <c r="F13" s="64"/>
      <c r="G13" s="62" t="s">
        <v>83</v>
      </c>
      <c r="H13" s="61" t="s">
        <v>100</v>
      </c>
      <c r="I13" s="64" t="s">
        <v>359</v>
      </c>
      <c r="J13" s="74" t="s">
        <v>221</v>
      </c>
      <c r="K13" s="71">
        <v>32204</v>
      </c>
      <c r="L13" s="74" t="s">
        <v>222</v>
      </c>
      <c r="M13" s="74" t="s">
        <v>223</v>
      </c>
      <c r="N13" s="74" t="s">
        <v>304</v>
      </c>
      <c r="O13" s="60" t="s">
        <v>360</v>
      </c>
      <c r="P13" s="74">
        <v>13520310429</v>
      </c>
      <c r="Q13" s="83" t="s">
        <v>361</v>
      </c>
      <c r="R13" s="74" t="s">
        <v>307</v>
      </c>
      <c r="S13" s="74" t="s">
        <v>229</v>
      </c>
      <c r="T13" s="74" t="s">
        <v>362</v>
      </c>
      <c r="U13" s="74" t="s">
        <v>309</v>
      </c>
      <c r="V13" s="74">
        <v>2010.06</v>
      </c>
      <c r="W13" s="74" t="s">
        <v>229</v>
      </c>
      <c r="X13" s="74" t="s">
        <v>362</v>
      </c>
      <c r="Y13" s="74" t="s">
        <v>309</v>
      </c>
      <c r="Z13" s="64">
        <v>2010.06</v>
      </c>
      <c r="AA13" s="74" t="s">
        <v>363</v>
      </c>
      <c r="AB13" s="74" t="s">
        <v>250</v>
      </c>
      <c r="AC13" s="94">
        <v>42319</v>
      </c>
      <c r="AD13" s="64"/>
      <c r="AE13" s="74">
        <v>20151111</v>
      </c>
      <c r="AF13" s="73">
        <v>20181111</v>
      </c>
      <c r="AG13" s="103" t="s">
        <v>234</v>
      </c>
      <c r="AH13" s="74" t="s">
        <v>364</v>
      </c>
      <c r="AI13" s="74" t="s">
        <v>312</v>
      </c>
      <c r="AJ13" s="74">
        <v>13760671965</v>
      </c>
      <c r="AK13" s="74"/>
      <c r="AL13" s="74"/>
      <c r="AM13" s="74"/>
      <c r="AN13" s="102"/>
      <c r="AO13" s="74"/>
      <c r="AP13" s="105" t="s">
        <v>365</v>
      </c>
      <c r="AQ13" s="106" t="s">
        <v>366</v>
      </c>
      <c r="AR13" s="106"/>
      <c r="AS13" s="106"/>
      <c r="AU13" s="107"/>
      <c r="AV13" s="107"/>
      <c r="AW13" s="107"/>
      <c r="AX13" s="107"/>
      <c r="AY13" s="107"/>
      <c r="AZ13" s="107"/>
      <c r="BA13" s="107"/>
    </row>
    <row r="14" spans="1:157" s="50" customFormat="1" ht="15" customHeight="1">
      <c r="A14" s="58">
        <v>20</v>
      </c>
      <c r="B14" s="59" t="s">
        <v>167</v>
      </c>
      <c r="C14" s="60" t="s">
        <v>367</v>
      </c>
      <c r="D14" s="65" t="s">
        <v>85</v>
      </c>
      <c r="E14" s="64" t="s">
        <v>33</v>
      </c>
      <c r="F14" s="64"/>
      <c r="G14" s="62" t="s">
        <v>83</v>
      </c>
      <c r="H14" s="61" t="s">
        <v>84</v>
      </c>
      <c r="I14" s="64" t="s">
        <v>368</v>
      </c>
      <c r="J14" s="58" t="s">
        <v>241</v>
      </c>
      <c r="K14" s="71">
        <v>31101</v>
      </c>
      <c r="L14" s="74" t="s">
        <v>269</v>
      </c>
      <c r="M14" s="74" t="s">
        <v>369</v>
      </c>
      <c r="N14" s="74" t="s">
        <v>304</v>
      </c>
      <c r="O14" s="60" t="s">
        <v>370</v>
      </c>
      <c r="P14" s="74">
        <v>13570517651</v>
      </c>
      <c r="Q14" s="83" t="s">
        <v>371</v>
      </c>
      <c r="R14" s="74" t="s">
        <v>307</v>
      </c>
      <c r="S14" s="74" t="s">
        <v>229</v>
      </c>
      <c r="T14" s="74" t="s">
        <v>308</v>
      </c>
      <c r="U14" s="74" t="s">
        <v>372</v>
      </c>
      <c r="V14" s="74">
        <v>2008.07</v>
      </c>
      <c r="W14" s="74" t="s">
        <v>229</v>
      </c>
      <c r="X14" s="74" t="s">
        <v>308</v>
      </c>
      <c r="Y14" s="74" t="s">
        <v>372</v>
      </c>
      <c r="Z14" s="64">
        <v>2008.07</v>
      </c>
      <c r="AA14" s="74" t="s">
        <v>373</v>
      </c>
      <c r="AB14" s="74" t="s">
        <v>250</v>
      </c>
      <c r="AC14" s="90">
        <v>41150</v>
      </c>
      <c r="AD14" s="64">
        <v>34</v>
      </c>
      <c r="AE14" s="74">
        <v>20120829</v>
      </c>
      <c r="AF14" s="73">
        <v>20180829</v>
      </c>
      <c r="AG14" s="103" t="s">
        <v>234</v>
      </c>
      <c r="AH14" s="74" t="s">
        <v>374</v>
      </c>
      <c r="AI14" s="74" t="s">
        <v>375</v>
      </c>
      <c r="AJ14" s="74">
        <v>13824445357</v>
      </c>
      <c r="AK14" s="74"/>
      <c r="AL14" s="74"/>
      <c r="AM14" s="74"/>
      <c r="AN14" s="102"/>
      <c r="AO14" s="74"/>
      <c r="AP14" s="105" t="s">
        <v>376</v>
      </c>
      <c r="AQ14" s="106" t="s">
        <v>377</v>
      </c>
      <c r="AR14" s="106"/>
      <c r="AS14" s="106"/>
      <c r="AU14" s="107"/>
      <c r="AV14" s="107"/>
      <c r="AW14" s="107"/>
      <c r="AX14" s="107"/>
      <c r="AY14" s="107"/>
      <c r="AZ14" s="107"/>
      <c r="BA14" s="107"/>
    </row>
    <row r="15" spans="1:157" s="50" customFormat="1" ht="15" customHeight="1">
      <c r="A15" s="58">
        <v>23</v>
      </c>
      <c r="B15" s="59" t="s">
        <v>167</v>
      </c>
      <c r="C15" s="60" t="s">
        <v>378</v>
      </c>
      <c r="D15" s="65" t="s">
        <v>87</v>
      </c>
      <c r="E15" s="64" t="s">
        <v>33</v>
      </c>
      <c r="F15" s="64"/>
      <c r="G15" s="62" t="s">
        <v>83</v>
      </c>
      <c r="H15" s="61" t="s">
        <v>84</v>
      </c>
      <c r="I15" s="64" t="s">
        <v>359</v>
      </c>
      <c r="J15" s="58" t="s">
        <v>241</v>
      </c>
      <c r="K15" s="71">
        <v>31576</v>
      </c>
      <c r="L15" s="74" t="s">
        <v>222</v>
      </c>
      <c r="M15" s="74" t="s">
        <v>223</v>
      </c>
      <c r="N15" s="74" t="s">
        <v>270</v>
      </c>
      <c r="O15" s="60" t="s">
        <v>379</v>
      </c>
      <c r="P15" s="74" t="s">
        <v>380</v>
      </c>
      <c r="Q15" s="83" t="s">
        <v>381</v>
      </c>
      <c r="R15" s="74" t="s">
        <v>382</v>
      </c>
      <c r="S15" s="74" t="s">
        <v>245</v>
      </c>
      <c r="T15" s="74" t="s">
        <v>383</v>
      </c>
      <c r="U15" s="74" t="s">
        <v>384</v>
      </c>
      <c r="V15" s="74">
        <v>2009.06</v>
      </c>
      <c r="W15" s="74" t="s">
        <v>229</v>
      </c>
      <c r="X15" s="74" t="s">
        <v>385</v>
      </c>
      <c r="Y15" s="74" t="s">
        <v>309</v>
      </c>
      <c r="Z15" s="64" t="s">
        <v>386</v>
      </c>
      <c r="AA15" s="83" t="s">
        <v>387</v>
      </c>
      <c r="AB15" s="74" t="s">
        <v>233</v>
      </c>
      <c r="AC15" s="94">
        <v>41451</v>
      </c>
      <c r="AD15" s="64">
        <v>18</v>
      </c>
      <c r="AE15" s="74">
        <v>20130626</v>
      </c>
      <c r="AF15" s="73">
        <v>20160625</v>
      </c>
      <c r="AG15" s="103" t="s">
        <v>234</v>
      </c>
      <c r="AH15" s="74" t="s">
        <v>388</v>
      </c>
      <c r="AI15" s="74" t="s">
        <v>277</v>
      </c>
      <c r="AJ15" s="74" t="s">
        <v>389</v>
      </c>
      <c r="AK15" s="74"/>
      <c r="AL15" s="74"/>
      <c r="AM15" s="74"/>
      <c r="AN15" s="102"/>
      <c r="AO15" s="74"/>
      <c r="AP15" s="105" t="s">
        <v>390</v>
      </c>
      <c r="AQ15" s="106" t="s">
        <v>391</v>
      </c>
      <c r="AR15" s="106" t="s">
        <v>392</v>
      </c>
      <c r="AS15" s="106"/>
      <c r="AU15" s="107"/>
      <c r="AV15" s="107"/>
      <c r="AW15" s="107"/>
      <c r="AX15" s="107"/>
      <c r="AY15" s="107"/>
      <c r="AZ15" s="107"/>
      <c r="BA15" s="107"/>
    </row>
    <row r="16" spans="1:157" s="50" customFormat="1" ht="15" customHeight="1">
      <c r="A16" s="58">
        <v>29</v>
      </c>
      <c r="B16" s="59" t="s">
        <v>167</v>
      </c>
      <c r="C16" s="60" t="s">
        <v>393</v>
      </c>
      <c r="D16" s="64" t="s">
        <v>92</v>
      </c>
      <c r="E16" s="64" t="s">
        <v>91</v>
      </c>
      <c r="F16" s="64"/>
      <c r="G16" s="62" t="s">
        <v>83</v>
      </c>
      <c r="H16" s="61" t="s">
        <v>84</v>
      </c>
      <c r="I16" s="64" t="s">
        <v>136</v>
      </c>
      <c r="J16" s="74" t="s">
        <v>241</v>
      </c>
      <c r="K16" s="71">
        <v>29598</v>
      </c>
      <c r="L16" s="74" t="s">
        <v>269</v>
      </c>
      <c r="M16" s="74" t="s">
        <v>369</v>
      </c>
      <c r="N16" s="74" t="s">
        <v>270</v>
      </c>
      <c r="O16" s="60" t="s">
        <v>394</v>
      </c>
      <c r="P16" s="74" t="s">
        <v>395</v>
      </c>
      <c r="Q16" s="83" t="s">
        <v>396</v>
      </c>
      <c r="R16" s="74" t="s">
        <v>397</v>
      </c>
      <c r="S16" s="74" t="s">
        <v>229</v>
      </c>
      <c r="T16" s="74" t="s">
        <v>398</v>
      </c>
      <c r="U16" s="74" t="s">
        <v>399</v>
      </c>
      <c r="V16" s="74" t="s">
        <v>400</v>
      </c>
      <c r="W16" s="74" t="s">
        <v>229</v>
      </c>
      <c r="X16" s="74" t="s">
        <v>398</v>
      </c>
      <c r="Y16" s="74" t="s">
        <v>399</v>
      </c>
      <c r="Z16" s="64" t="s">
        <v>400</v>
      </c>
      <c r="AA16" s="74" t="s">
        <v>401</v>
      </c>
      <c r="AB16" s="74" t="s">
        <v>250</v>
      </c>
      <c r="AC16" s="94">
        <v>41099</v>
      </c>
      <c r="AD16" s="64">
        <v>5</v>
      </c>
      <c r="AE16" s="74">
        <v>20120709</v>
      </c>
      <c r="AF16" s="73">
        <v>20160708</v>
      </c>
      <c r="AG16" s="103" t="s">
        <v>234</v>
      </c>
      <c r="AH16" s="74" t="s">
        <v>402</v>
      </c>
      <c r="AI16" s="74" t="s">
        <v>375</v>
      </c>
      <c r="AJ16" s="74">
        <v>13688874828</v>
      </c>
      <c r="AK16" s="74"/>
      <c r="AL16" s="74"/>
      <c r="AM16" s="74"/>
      <c r="AN16" s="102"/>
      <c r="AO16" s="74"/>
      <c r="AP16" s="105" t="s">
        <v>403</v>
      </c>
      <c r="AQ16" s="106" t="s">
        <v>404</v>
      </c>
      <c r="AR16" s="106" t="s">
        <v>405</v>
      </c>
      <c r="AS16" s="106"/>
      <c r="AU16" s="107"/>
      <c r="AV16" s="107"/>
      <c r="AW16" s="107"/>
      <c r="AX16" s="107"/>
      <c r="AY16" s="107"/>
      <c r="AZ16" s="107"/>
      <c r="BA16" s="107"/>
    </row>
    <row r="17" spans="1:53" s="50" customFormat="1" ht="15" customHeight="1">
      <c r="A17" s="58">
        <v>30</v>
      </c>
      <c r="B17" s="59" t="s">
        <v>167</v>
      </c>
      <c r="C17" s="60" t="s">
        <v>406</v>
      </c>
      <c r="D17" s="64" t="s">
        <v>407</v>
      </c>
      <c r="E17" s="64" t="s">
        <v>91</v>
      </c>
      <c r="F17" s="64"/>
      <c r="G17" s="62" t="s">
        <v>83</v>
      </c>
      <c r="H17" s="61" t="s">
        <v>100</v>
      </c>
      <c r="I17" s="64" t="s">
        <v>140</v>
      </c>
      <c r="J17" s="74" t="s">
        <v>241</v>
      </c>
      <c r="K17" s="71">
        <v>33470</v>
      </c>
      <c r="L17" s="74" t="s">
        <v>222</v>
      </c>
      <c r="M17" s="74" t="s">
        <v>223</v>
      </c>
      <c r="N17" s="74" t="s">
        <v>304</v>
      </c>
      <c r="O17" s="60" t="s">
        <v>408</v>
      </c>
      <c r="P17" s="74" t="s">
        <v>409</v>
      </c>
      <c r="Q17" s="83" t="s">
        <v>410</v>
      </c>
      <c r="R17" s="74" t="s">
        <v>307</v>
      </c>
      <c r="S17" s="74" t="s">
        <v>245</v>
      </c>
      <c r="T17" s="74" t="s">
        <v>411</v>
      </c>
      <c r="U17" s="74" t="s">
        <v>412</v>
      </c>
      <c r="V17" s="74">
        <v>2012.07</v>
      </c>
      <c r="W17" s="74" t="s">
        <v>245</v>
      </c>
      <c r="X17" s="74" t="s">
        <v>411</v>
      </c>
      <c r="Y17" s="74" t="s">
        <v>412</v>
      </c>
      <c r="Z17" s="64">
        <v>2012.07</v>
      </c>
      <c r="AA17" s="74"/>
      <c r="AB17" s="74"/>
      <c r="AC17" s="94">
        <v>42332</v>
      </c>
      <c r="AD17" s="64"/>
      <c r="AE17" s="74">
        <v>20151124</v>
      </c>
      <c r="AF17" s="73">
        <v>20181114</v>
      </c>
      <c r="AG17" s="103" t="s">
        <v>234</v>
      </c>
      <c r="AH17" s="74" t="s">
        <v>413</v>
      </c>
      <c r="AI17" s="74" t="s">
        <v>414</v>
      </c>
      <c r="AJ17" s="74">
        <v>15915818253</v>
      </c>
      <c r="AK17" s="74"/>
      <c r="AL17" s="74"/>
      <c r="AM17" s="74"/>
      <c r="AN17" s="102"/>
      <c r="AO17" s="74"/>
      <c r="AP17" s="105" t="s">
        <v>415</v>
      </c>
      <c r="AQ17" s="106" t="s">
        <v>416</v>
      </c>
      <c r="AR17" s="106"/>
      <c r="AS17" s="106"/>
      <c r="AU17" s="107"/>
      <c r="AV17" s="107"/>
      <c r="AW17" s="107"/>
      <c r="AX17" s="107"/>
      <c r="AY17" s="107"/>
      <c r="AZ17" s="107"/>
      <c r="BA17" s="107"/>
    </row>
    <row r="18" spans="1:53" s="50" customFormat="1" ht="15" customHeight="1">
      <c r="A18" s="58">
        <v>31</v>
      </c>
      <c r="B18" s="59" t="s">
        <v>167</v>
      </c>
      <c r="C18" s="60" t="s">
        <v>417</v>
      </c>
      <c r="D18" s="64" t="s">
        <v>418</v>
      </c>
      <c r="E18" s="64" t="s">
        <v>91</v>
      </c>
      <c r="F18" s="64"/>
      <c r="G18" s="62" t="s">
        <v>83</v>
      </c>
      <c r="H18" s="61" t="s">
        <v>84</v>
      </c>
      <c r="I18" s="64" t="s">
        <v>142</v>
      </c>
      <c r="J18" s="74" t="s">
        <v>221</v>
      </c>
      <c r="K18" s="71">
        <v>23776</v>
      </c>
      <c r="L18" s="74" t="s">
        <v>269</v>
      </c>
      <c r="M18" s="74" t="s">
        <v>369</v>
      </c>
      <c r="N18" s="74" t="s">
        <v>270</v>
      </c>
      <c r="O18" s="60" t="s">
        <v>419</v>
      </c>
      <c r="P18" s="74">
        <v>13539774229</v>
      </c>
      <c r="Q18" s="83" t="s">
        <v>420</v>
      </c>
      <c r="R18" s="74" t="s">
        <v>421</v>
      </c>
      <c r="S18" s="74" t="s">
        <v>422</v>
      </c>
      <c r="T18" s="74" t="s">
        <v>423</v>
      </c>
      <c r="U18" s="74" t="s">
        <v>250</v>
      </c>
      <c r="V18" s="74">
        <v>1982.07</v>
      </c>
      <c r="W18" s="74" t="s">
        <v>422</v>
      </c>
      <c r="X18" s="74" t="s">
        <v>423</v>
      </c>
      <c r="Y18" s="74" t="s">
        <v>424</v>
      </c>
      <c r="Z18" s="64">
        <v>1982.07</v>
      </c>
      <c r="AA18" s="74" t="s">
        <v>425</v>
      </c>
      <c r="AB18" s="74" t="s">
        <v>250</v>
      </c>
      <c r="AC18" s="94">
        <v>40704</v>
      </c>
      <c r="AD18" s="64">
        <v>42</v>
      </c>
      <c r="AE18" s="74">
        <v>20110610</v>
      </c>
      <c r="AF18" s="73">
        <v>20160315</v>
      </c>
      <c r="AG18" s="103" t="s">
        <v>234</v>
      </c>
      <c r="AH18" s="74" t="s">
        <v>426</v>
      </c>
      <c r="AI18" s="74" t="s">
        <v>375</v>
      </c>
      <c r="AJ18" s="74">
        <v>13640300773</v>
      </c>
      <c r="AK18" s="74"/>
      <c r="AL18" s="74"/>
      <c r="AM18" s="74"/>
      <c r="AN18" s="102"/>
      <c r="AO18" s="74"/>
      <c r="AP18" s="105" t="s">
        <v>427</v>
      </c>
      <c r="AQ18" s="106" t="s">
        <v>428</v>
      </c>
      <c r="AR18" s="106" t="s">
        <v>429</v>
      </c>
      <c r="AS18" s="106"/>
      <c r="AU18" s="107"/>
      <c r="AV18" s="107"/>
      <c r="AW18" s="107"/>
      <c r="AX18" s="107"/>
      <c r="AY18" s="107"/>
      <c r="AZ18" s="107"/>
      <c r="BA18" s="107"/>
    </row>
    <row r="19" spans="1:53" s="50" customFormat="1" ht="15" customHeight="1">
      <c r="A19" s="58">
        <v>32</v>
      </c>
      <c r="B19" s="59" t="s">
        <v>167</v>
      </c>
      <c r="C19" s="60" t="s">
        <v>430</v>
      </c>
      <c r="D19" s="64" t="s">
        <v>431</v>
      </c>
      <c r="E19" s="64" t="s">
        <v>91</v>
      </c>
      <c r="F19" s="64"/>
      <c r="G19" s="62" t="s">
        <v>83</v>
      </c>
      <c r="H19" s="61" t="s">
        <v>84</v>
      </c>
      <c r="I19" s="64" t="s">
        <v>144</v>
      </c>
      <c r="J19" s="74" t="s">
        <v>241</v>
      </c>
      <c r="K19" s="71">
        <v>27900</v>
      </c>
      <c r="L19" s="74" t="s">
        <v>269</v>
      </c>
      <c r="M19" s="74" t="s">
        <v>369</v>
      </c>
      <c r="N19" s="74" t="s">
        <v>270</v>
      </c>
      <c r="O19" s="60" t="s">
        <v>432</v>
      </c>
      <c r="P19" s="74">
        <v>13416389613</v>
      </c>
      <c r="Q19" s="83" t="s">
        <v>433</v>
      </c>
      <c r="R19" s="74" t="s">
        <v>434</v>
      </c>
      <c r="S19" s="74" t="s">
        <v>422</v>
      </c>
      <c r="T19" s="74" t="s">
        <v>435</v>
      </c>
      <c r="U19" s="74"/>
      <c r="V19" s="74">
        <v>1997.07</v>
      </c>
      <c r="W19" s="74" t="s">
        <v>422</v>
      </c>
      <c r="X19" s="74" t="s">
        <v>435</v>
      </c>
      <c r="Y19" s="74"/>
      <c r="Z19" s="64">
        <v>1997.07</v>
      </c>
      <c r="AA19" s="74"/>
      <c r="AB19" s="74" t="s">
        <v>250</v>
      </c>
      <c r="AC19" s="94">
        <v>41883</v>
      </c>
      <c r="AD19" s="64"/>
      <c r="AE19" s="74">
        <v>20140901</v>
      </c>
      <c r="AF19" s="73">
        <v>2016831</v>
      </c>
      <c r="AG19" s="103" t="s">
        <v>234</v>
      </c>
      <c r="AH19" s="74" t="s">
        <v>436</v>
      </c>
      <c r="AI19" s="74" t="s">
        <v>375</v>
      </c>
      <c r="AJ19" s="74">
        <v>15989068958</v>
      </c>
      <c r="AK19" s="74"/>
      <c r="AL19" s="74"/>
      <c r="AM19" s="74"/>
      <c r="AN19" s="102"/>
      <c r="AO19" s="74"/>
      <c r="AP19" s="105" t="s">
        <v>437</v>
      </c>
      <c r="AQ19" s="106" t="s">
        <v>438</v>
      </c>
      <c r="AR19" s="106" t="s">
        <v>439</v>
      </c>
      <c r="AS19" s="106"/>
      <c r="AU19" s="107"/>
      <c r="AV19" s="107"/>
      <c r="AW19" s="107"/>
      <c r="AX19" s="107"/>
      <c r="AY19" s="107"/>
      <c r="AZ19" s="107"/>
      <c r="BA19" s="107"/>
    </row>
    <row r="20" spans="1:53" s="50" customFormat="1" ht="15" customHeight="1">
      <c r="A20" s="58">
        <v>33</v>
      </c>
      <c r="B20" s="59" t="s">
        <v>167</v>
      </c>
      <c r="C20" s="60" t="s">
        <v>440</v>
      </c>
      <c r="D20" s="64" t="s">
        <v>441</v>
      </c>
      <c r="E20" s="64" t="s">
        <v>93</v>
      </c>
      <c r="F20" s="64"/>
      <c r="G20" s="64" t="s">
        <v>107</v>
      </c>
      <c r="H20" s="61" t="s">
        <v>84</v>
      </c>
      <c r="I20" s="64" t="s">
        <v>121</v>
      </c>
      <c r="J20" s="74" t="s">
        <v>241</v>
      </c>
      <c r="K20" s="71">
        <v>25415</v>
      </c>
      <c r="L20" s="74" t="s">
        <v>269</v>
      </c>
      <c r="M20" s="74" t="s">
        <v>369</v>
      </c>
      <c r="N20" s="74"/>
      <c r="O20" s="60" t="s">
        <v>442</v>
      </c>
      <c r="P20" s="74">
        <v>13723792103</v>
      </c>
      <c r="Q20" s="83" t="s">
        <v>443</v>
      </c>
      <c r="R20" s="74"/>
      <c r="S20" s="74" t="s">
        <v>444</v>
      </c>
      <c r="T20" s="74"/>
      <c r="U20" s="74"/>
      <c r="V20" s="74"/>
      <c r="W20" s="74" t="s">
        <v>444</v>
      </c>
      <c r="X20" s="74"/>
      <c r="Y20" s="74"/>
      <c r="Z20" s="64"/>
      <c r="AA20" s="74"/>
      <c r="AB20" s="74" t="s">
        <v>233</v>
      </c>
      <c r="AC20" s="94">
        <v>41327</v>
      </c>
      <c r="AD20" s="64"/>
      <c r="AE20" s="74">
        <v>2013222</v>
      </c>
      <c r="AF20" s="73">
        <v>2016221</v>
      </c>
      <c r="AG20" s="103" t="s">
        <v>263</v>
      </c>
      <c r="AH20" s="74"/>
      <c r="AI20" s="74"/>
      <c r="AJ20" s="74"/>
      <c r="AK20" s="74"/>
      <c r="AL20" s="74"/>
      <c r="AM20" s="74"/>
      <c r="AN20" s="102"/>
      <c r="AO20" s="74"/>
      <c r="AP20" s="105"/>
      <c r="AQ20" s="106" t="s">
        <v>445</v>
      </c>
      <c r="AR20" s="106" t="s">
        <v>446</v>
      </c>
      <c r="AS20" s="106"/>
      <c r="AU20" s="107"/>
      <c r="AV20" s="107"/>
      <c r="AW20" s="107"/>
      <c r="AX20" s="107"/>
      <c r="AY20" s="107"/>
      <c r="AZ20" s="107"/>
      <c r="BA20" s="107"/>
    </row>
    <row r="21" spans="1:53" s="50" customFormat="1" ht="15" customHeight="1">
      <c r="A21" s="58">
        <v>35</v>
      </c>
      <c r="B21" s="59" t="s">
        <v>167</v>
      </c>
      <c r="C21" s="60" t="s">
        <v>447</v>
      </c>
      <c r="D21" s="64" t="s">
        <v>448</v>
      </c>
      <c r="E21" s="64" t="s">
        <v>93</v>
      </c>
      <c r="F21" s="64"/>
      <c r="G21" s="64" t="s">
        <v>83</v>
      </c>
      <c r="H21" s="61" t="s">
        <v>84</v>
      </c>
      <c r="I21" s="64" t="s">
        <v>121</v>
      </c>
      <c r="J21" s="74" t="s">
        <v>221</v>
      </c>
      <c r="K21" s="58" t="str">
        <f>IF(LEN(O21)=15,"19"&amp;MID(O21,7,2)&amp;"-"&amp;MID(O21,9,2)&amp;"-"&amp;MID(O21,11,2),MID(O21,7,4)&amp;"-"&amp;MID(O21,11,2)&amp;"-"&amp;MID(O21,13,2))</f>
        <v>--</v>
      </c>
      <c r="L21" s="74"/>
      <c r="M21" s="74"/>
      <c r="N21" s="74"/>
      <c r="O21" s="60"/>
      <c r="P21" s="74"/>
      <c r="Q21" s="83"/>
      <c r="R21" s="74"/>
      <c r="S21" s="74"/>
      <c r="T21" s="74"/>
      <c r="U21" s="74"/>
      <c r="V21" s="74"/>
      <c r="W21" s="74"/>
      <c r="X21" s="74"/>
      <c r="Y21" s="74"/>
      <c r="Z21" s="64"/>
      <c r="AA21" s="74"/>
      <c r="AB21" s="74"/>
      <c r="AC21" s="94"/>
      <c r="AD21" s="64"/>
      <c r="AE21" s="74"/>
      <c r="AF21" s="73"/>
      <c r="AG21" s="103"/>
      <c r="AH21" s="74"/>
      <c r="AI21" s="74"/>
      <c r="AJ21" s="74"/>
      <c r="AK21" s="74"/>
      <c r="AL21" s="74"/>
      <c r="AM21" s="74"/>
      <c r="AN21" s="102"/>
      <c r="AO21" s="74"/>
      <c r="AP21" s="105"/>
      <c r="AQ21" s="106"/>
      <c r="AR21" s="106"/>
      <c r="AS21" s="106"/>
      <c r="AU21" s="107"/>
      <c r="AV21" s="107"/>
      <c r="AW21" s="107"/>
      <c r="AX21" s="107"/>
      <c r="AY21" s="107"/>
      <c r="AZ21" s="107"/>
      <c r="BA21" s="107"/>
    </row>
    <row r="22" spans="1:53" s="50" customFormat="1" ht="15" customHeight="1">
      <c r="A22" s="58">
        <v>36</v>
      </c>
      <c r="B22" s="59" t="s">
        <v>167</v>
      </c>
      <c r="C22" s="59" t="s">
        <v>449</v>
      </c>
      <c r="D22" s="66" t="s">
        <v>88</v>
      </c>
      <c r="E22" s="59" t="s">
        <v>33</v>
      </c>
      <c r="F22" s="59"/>
      <c r="G22" s="59" t="s">
        <v>83</v>
      </c>
      <c r="H22" s="59" t="s">
        <v>84</v>
      </c>
      <c r="I22" s="59" t="s">
        <v>359</v>
      </c>
      <c r="J22" s="59" t="s">
        <v>241</v>
      </c>
      <c r="K22" s="59">
        <v>33045</v>
      </c>
      <c r="L22" s="59" t="s">
        <v>222</v>
      </c>
      <c r="M22" s="59" t="s">
        <v>223</v>
      </c>
      <c r="N22" s="59" t="s">
        <v>304</v>
      </c>
      <c r="O22" s="59" t="s">
        <v>450</v>
      </c>
      <c r="P22" s="59">
        <v>15915862509</v>
      </c>
      <c r="Q22" s="59" t="s">
        <v>451</v>
      </c>
      <c r="R22" s="59" t="s">
        <v>452</v>
      </c>
      <c r="S22" s="59" t="s">
        <v>245</v>
      </c>
      <c r="T22" s="59" t="s">
        <v>453</v>
      </c>
      <c r="U22" s="59" t="s">
        <v>454</v>
      </c>
      <c r="V22" s="59">
        <v>41069</v>
      </c>
      <c r="W22" s="59"/>
      <c r="X22" s="59"/>
      <c r="Y22" s="59"/>
      <c r="Z22" s="59"/>
      <c r="AA22" s="59"/>
      <c r="AB22" s="59" t="s">
        <v>250</v>
      </c>
      <c r="AC22" s="59">
        <v>42525</v>
      </c>
      <c r="AD22" s="59"/>
      <c r="AE22" s="59">
        <v>20160604</v>
      </c>
      <c r="AF22" s="59">
        <v>20190603</v>
      </c>
      <c r="AG22" s="59" t="s">
        <v>263</v>
      </c>
      <c r="AH22" s="59" t="s">
        <v>455</v>
      </c>
      <c r="AI22" s="59" t="s">
        <v>277</v>
      </c>
      <c r="AJ22" s="59">
        <v>1582021886</v>
      </c>
      <c r="AK22" s="59"/>
      <c r="AL22" s="59"/>
      <c r="AM22" s="59"/>
      <c r="AN22" s="59"/>
      <c r="AO22" s="59"/>
      <c r="AP22" s="105"/>
      <c r="AQ22" s="106"/>
      <c r="AR22" s="106"/>
      <c r="AS22" s="106"/>
      <c r="AU22" s="107"/>
      <c r="AV22" s="107"/>
      <c r="AW22" s="107"/>
      <c r="AX22" s="107"/>
      <c r="AY22" s="107"/>
      <c r="AZ22" s="107"/>
      <c r="BA22" s="107"/>
    </row>
    <row r="23" spans="1:53" s="50" customFormat="1" ht="15" customHeight="1">
      <c r="A23" s="58">
        <v>38</v>
      </c>
      <c r="B23" s="59" t="s">
        <v>167</v>
      </c>
      <c r="C23" s="59" t="s">
        <v>456</v>
      </c>
      <c r="D23" s="66" t="s">
        <v>90</v>
      </c>
      <c r="E23" s="59" t="s">
        <v>33</v>
      </c>
      <c r="F23" s="59"/>
      <c r="G23" s="59" t="s">
        <v>83</v>
      </c>
      <c r="H23" s="59" t="s">
        <v>100</v>
      </c>
      <c r="I23" s="59" t="s">
        <v>359</v>
      </c>
      <c r="J23" s="59" t="str">
        <f t="shared" ref="J23" si="0">IF(ISERROR(IF(MOD(MID(O23,15,3),2),"男","女")),"",IF(MOD(MID(O23,15,3),2),"男","女"))</f>
        <v>女</v>
      </c>
      <c r="K23" s="75">
        <v>31704</v>
      </c>
      <c r="L23" s="59" t="s">
        <v>222</v>
      </c>
      <c r="M23" s="59" t="s">
        <v>223</v>
      </c>
      <c r="N23" s="59" t="s">
        <v>304</v>
      </c>
      <c r="O23" s="59" t="s">
        <v>457</v>
      </c>
      <c r="P23" s="59">
        <v>13533378961</v>
      </c>
      <c r="Q23" s="59" t="s">
        <v>458</v>
      </c>
      <c r="R23" s="59" t="s">
        <v>307</v>
      </c>
      <c r="S23" s="59" t="s">
        <v>229</v>
      </c>
      <c r="T23" s="59" t="s">
        <v>398</v>
      </c>
      <c r="U23" s="59" t="s">
        <v>459</v>
      </c>
      <c r="V23" s="59">
        <v>40725</v>
      </c>
      <c r="W23" s="59" t="s">
        <v>229</v>
      </c>
      <c r="X23" s="59" t="s">
        <v>398</v>
      </c>
      <c r="Y23" s="59" t="s">
        <v>459</v>
      </c>
      <c r="Z23" s="59">
        <v>40725</v>
      </c>
      <c r="AA23" s="59" t="s">
        <v>460</v>
      </c>
      <c r="AB23" s="59" t="s">
        <v>250</v>
      </c>
      <c r="AC23" s="59">
        <v>42716</v>
      </c>
      <c r="AD23" s="59">
        <f t="shared" ref="AD23" ca="1" si="1">DATEDIF(AC23,TODAY(),"Y")</f>
        <v>0</v>
      </c>
      <c r="AE23" s="59">
        <v>42716</v>
      </c>
      <c r="AF23" s="59">
        <v>43810</v>
      </c>
      <c r="AG23" s="59" t="s">
        <v>461</v>
      </c>
      <c r="AH23" s="59" t="s">
        <v>462</v>
      </c>
      <c r="AI23" s="59" t="s">
        <v>414</v>
      </c>
      <c r="AJ23" s="59">
        <v>13711289294</v>
      </c>
      <c r="AK23" s="59"/>
      <c r="AL23" s="59"/>
      <c r="AM23" s="59"/>
      <c r="AN23" s="59"/>
      <c r="AO23" s="59"/>
      <c r="AP23" s="105"/>
      <c r="AQ23" s="109" t="s">
        <v>463</v>
      </c>
      <c r="AR23" s="106"/>
      <c r="AS23" s="106"/>
      <c r="AU23" s="107"/>
      <c r="AV23" s="107"/>
      <c r="AW23" s="107"/>
      <c r="AX23" s="107"/>
      <c r="AY23" s="107"/>
      <c r="AZ23" s="107"/>
      <c r="BA23" s="107"/>
    </row>
    <row r="24" spans="1:53" s="50" customFormat="1" ht="15" customHeight="1">
      <c r="A24" s="58">
        <v>39</v>
      </c>
      <c r="B24" s="64"/>
      <c r="C24" s="59"/>
      <c r="D24" s="59"/>
      <c r="E24" s="59"/>
      <c r="F24" s="59"/>
      <c r="G24" s="59"/>
      <c r="H24" s="59"/>
      <c r="I24" s="59"/>
      <c r="J24" s="59"/>
      <c r="K24" s="59" t="str">
        <f>IF(LEN(O24)=15,"19"&amp;MID(O24,7,2)&amp;"-"&amp;MID(O24,9,2)&amp;"-"&amp;MID(O24,11,2),MID(O24,7,4)&amp;"-"&amp;MID(O24,11,2)&amp;"-"&amp;MID(O24,13,2))</f>
        <v>--</v>
      </c>
      <c r="L24" s="59"/>
      <c r="M24" s="59"/>
      <c r="N24" s="59"/>
      <c r="O24" s="59"/>
      <c r="P24" s="59"/>
      <c r="Q24" s="59"/>
      <c r="R24" s="59"/>
      <c r="S24" s="59"/>
      <c r="T24" s="59"/>
      <c r="U24" s="59"/>
      <c r="V24" s="59"/>
      <c r="W24" s="59"/>
      <c r="X24" s="59"/>
      <c r="Y24" s="59"/>
      <c r="Z24" s="59"/>
      <c r="AA24" s="59"/>
      <c r="AB24" s="59"/>
      <c r="AC24" s="59"/>
      <c r="AD24" s="59"/>
      <c r="AE24" s="59"/>
      <c r="AF24" s="59"/>
      <c r="AG24" s="59"/>
      <c r="AH24" s="59"/>
      <c r="AI24" s="59"/>
      <c r="AJ24" s="59"/>
      <c r="AK24" s="59"/>
      <c r="AL24" s="59"/>
      <c r="AM24" s="59"/>
      <c r="AN24" s="59"/>
      <c r="AO24" s="59"/>
      <c r="AP24" s="105"/>
      <c r="AQ24" s="106"/>
      <c r="AR24" s="106"/>
      <c r="AS24" s="106"/>
      <c r="AU24" s="107"/>
      <c r="AV24" s="107"/>
      <c r="AW24" s="107"/>
      <c r="AX24" s="107"/>
      <c r="AY24" s="107"/>
      <c r="AZ24" s="107"/>
      <c r="BA24" s="107"/>
    </row>
    <row r="25" spans="1:53" s="50" customFormat="1" ht="15" customHeight="1">
      <c r="A25" s="58">
        <v>40</v>
      </c>
      <c r="B25" s="64"/>
      <c r="C25" s="60"/>
      <c r="D25" s="64"/>
      <c r="E25" s="64"/>
      <c r="F25" s="64"/>
      <c r="G25" s="64"/>
      <c r="H25" s="64"/>
      <c r="I25" s="64"/>
      <c r="J25" s="74"/>
      <c r="K25" s="58" t="str">
        <f>IF(LEN(O25)=15,"19"&amp;MID(O25,7,2)&amp;"-"&amp;MID(O25,9,2)&amp;"-"&amp;MID(O25,11,2),MID(O25,7,4)&amp;"-"&amp;MID(O25,11,2)&amp;"-"&amp;MID(O25,13,2))</f>
        <v>--</v>
      </c>
      <c r="L25" s="74"/>
      <c r="M25" s="74"/>
      <c r="N25" s="74"/>
      <c r="O25" s="60"/>
      <c r="P25" s="74"/>
      <c r="Q25" s="83"/>
      <c r="R25" s="74"/>
      <c r="S25" s="74"/>
      <c r="T25" s="74"/>
      <c r="U25" s="74"/>
      <c r="V25" s="74"/>
      <c r="W25" s="74"/>
      <c r="X25" s="74"/>
      <c r="Y25" s="74"/>
      <c r="Z25" s="64"/>
      <c r="AA25" s="74"/>
      <c r="AB25" s="74"/>
      <c r="AC25" s="94"/>
      <c r="AD25" s="64"/>
      <c r="AE25" s="74"/>
      <c r="AF25" s="73"/>
      <c r="AG25" s="103"/>
      <c r="AH25" s="74"/>
      <c r="AI25" s="74"/>
      <c r="AJ25" s="74"/>
      <c r="AK25" s="74"/>
      <c r="AL25" s="74"/>
      <c r="AM25" s="74"/>
      <c r="AN25" s="102"/>
      <c r="AO25" s="74"/>
      <c r="AP25" s="105"/>
      <c r="AQ25" s="106"/>
      <c r="AR25" s="106"/>
      <c r="AS25" s="106"/>
      <c r="AU25" s="107"/>
      <c r="AV25" s="107"/>
      <c r="AW25" s="107"/>
      <c r="AX25" s="107"/>
      <c r="AY25" s="107"/>
      <c r="AZ25" s="107"/>
      <c r="BA25" s="107"/>
    </row>
    <row r="26" spans="1:53" s="50" customFormat="1" ht="15" customHeight="1">
      <c r="A26" s="58">
        <v>41</v>
      </c>
      <c r="B26" s="64"/>
      <c r="C26" s="60"/>
      <c r="D26" s="64"/>
      <c r="E26" s="64"/>
      <c r="F26" s="64"/>
      <c r="G26" s="64"/>
      <c r="H26" s="64"/>
      <c r="I26" s="64"/>
      <c r="J26" s="74"/>
      <c r="K26" s="58" t="str">
        <f>IF(LEN(O26)=15,"19"&amp;MID(O26,7,2)&amp;"-"&amp;MID(O26,9,2)&amp;"-"&amp;MID(O26,11,2),MID(O26,7,4)&amp;"-"&amp;MID(O26,11,2)&amp;"-"&amp;MID(O26,13,2))</f>
        <v>--</v>
      </c>
      <c r="L26" s="74"/>
      <c r="M26" s="74"/>
      <c r="N26" s="74"/>
      <c r="O26" s="60"/>
      <c r="P26" s="74"/>
      <c r="Q26" s="83"/>
      <c r="R26" s="74"/>
      <c r="S26" s="74"/>
      <c r="T26" s="74"/>
      <c r="U26" s="74"/>
      <c r="V26" s="74"/>
      <c r="W26" s="74"/>
      <c r="X26" s="74"/>
      <c r="Y26" s="74"/>
      <c r="Z26" s="64"/>
      <c r="AA26" s="74"/>
      <c r="AB26" s="74"/>
      <c r="AC26" s="94"/>
      <c r="AD26" s="64"/>
      <c r="AE26" s="74"/>
      <c r="AF26" s="73"/>
      <c r="AG26" s="103"/>
      <c r="AH26" s="74"/>
      <c r="AI26" s="74"/>
      <c r="AJ26" s="74"/>
      <c r="AK26" s="74"/>
      <c r="AL26" s="74"/>
      <c r="AM26" s="74"/>
      <c r="AN26" s="102"/>
      <c r="AO26" s="74"/>
      <c r="AP26" s="105"/>
      <c r="AQ26" s="106"/>
      <c r="AR26" s="106"/>
      <c r="AS26" s="106"/>
      <c r="AU26" s="107"/>
      <c r="AV26" s="107"/>
      <c r="AW26" s="107"/>
      <c r="AX26" s="107"/>
      <c r="AY26" s="107"/>
      <c r="AZ26" s="107"/>
      <c r="BA26" s="107"/>
    </row>
    <row r="27" spans="1:53" ht="15" customHeight="1">
      <c r="AU27" s="110"/>
      <c r="AV27" s="110"/>
      <c r="AW27" s="110"/>
      <c r="AX27" s="110"/>
      <c r="AY27" s="110"/>
      <c r="AZ27" s="110"/>
      <c r="BA27" s="110"/>
    </row>
    <row r="28" spans="1:53" ht="15" customHeight="1">
      <c r="AU28" s="110"/>
      <c r="AV28" s="110"/>
      <c r="AW28" s="110"/>
      <c r="AX28" s="110"/>
      <c r="AY28" s="110"/>
      <c r="AZ28" s="110"/>
      <c r="BA28" s="110"/>
    </row>
    <row r="29" spans="1:53" ht="15" customHeight="1">
      <c r="AU29" s="110"/>
      <c r="AV29" s="110"/>
      <c r="AW29" s="110"/>
      <c r="AX29" s="110"/>
      <c r="AY29" s="110"/>
      <c r="AZ29" s="110"/>
      <c r="BA29" s="110"/>
    </row>
    <row r="30" spans="1:53" ht="15" customHeight="1">
      <c r="AU30" s="110"/>
      <c r="AV30" s="110"/>
      <c r="AW30" s="110"/>
      <c r="AX30" s="110"/>
      <c r="AY30" s="110"/>
      <c r="AZ30" s="110"/>
      <c r="BA30" s="110"/>
    </row>
    <row r="31" spans="1:53" ht="15" customHeight="1">
      <c r="AU31" s="110"/>
      <c r="AV31" s="110"/>
      <c r="AW31" s="110"/>
      <c r="AX31" s="110"/>
      <c r="AY31" s="110"/>
      <c r="AZ31" s="110"/>
      <c r="BA31" s="110"/>
    </row>
    <row r="32" spans="1:53" ht="15" customHeight="1">
      <c r="AU32" s="110"/>
      <c r="AV32" s="110"/>
      <c r="AW32" s="110"/>
      <c r="AX32" s="110"/>
      <c r="AY32" s="110"/>
      <c r="AZ32" s="110"/>
      <c r="BA32" s="110"/>
    </row>
    <row r="33" spans="47:53" ht="15" customHeight="1">
      <c r="AU33" s="110"/>
      <c r="AV33" s="110"/>
      <c r="AW33" s="110"/>
      <c r="AX33" s="110"/>
      <c r="AY33" s="110"/>
      <c r="AZ33" s="110"/>
      <c r="BA33" s="110"/>
    </row>
    <row r="34" spans="47:53" ht="15" customHeight="1">
      <c r="AU34" s="110"/>
      <c r="AV34" s="110"/>
      <c r="AW34" s="110"/>
      <c r="AX34" s="110"/>
      <c r="AY34" s="110"/>
      <c r="AZ34" s="110"/>
      <c r="BA34" s="110"/>
    </row>
    <row r="35" spans="47:53" ht="15" customHeight="1">
      <c r="AU35" s="110"/>
      <c r="AV35" s="110"/>
      <c r="AW35" s="110"/>
      <c r="AX35" s="110"/>
      <c r="AY35" s="110"/>
      <c r="AZ35" s="110"/>
      <c r="BA35" s="110"/>
    </row>
    <row r="36" spans="47:53" ht="15" customHeight="1">
      <c r="AU36" s="110"/>
      <c r="AV36" s="110"/>
      <c r="AW36" s="110"/>
      <c r="AX36" s="110"/>
      <c r="AY36" s="110"/>
      <c r="AZ36" s="110"/>
      <c r="BA36" s="110"/>
    </row>
    <row r="37" spans="47:53" ht="15" customHeight="1">
      <c r="AU37" s="110"/>
      <c r="AV37" s="110"/>
      <c r="AW37" s="110"/>
      <c r="AX37" s="110"/>
      <c r="AY37" s="110"/>
      <c r="AZ37" s="110"/>
      <c r="BA37" s="110"/>
    </row>
    <row r="38" spans="47:53" ht="15" customHeight="1">
      <c r="AU38" s="110"/>
      <c r="AV38" s="110"/>
      <c r="AW38" s="110"/>
      <c r="AX38" s="110"/>
      <c r="AY38" s="110"/>
      <c r="AZ38" s="110"/>
      <c r="BA38" s="110"/>
    </row>
    <row r="39" spans="47:53" ht="15" customHeight="1">
      <c r="AU39" s="110"/>
      <c r="AV39" s="110"/>
      <c r="AW39" s="110"/>
      <c r="AX39" s="110"/>
      <c r="AY39" s="110"/>
      <c r="AZ39" s="110"/>
      <c r="BA39" s="110"/>
    </row>
    <row r="40" spans="47:53" ht="15" customHeight="1">
      <c r="AU40" s="110"/>
      <c r="AV40" s="110"/>
      <c r="AW40" s="110"/>
      <c r="AX40" s="110"/>
      <c r="AY40" s="110"/>
      <c r="AZ40" s="110"/>
      <c r="BA40" s="110"/>
    </row>
    <row r="41" spans="47:53" ht="15" customHeight="1">
      <c r="AU41" s="110"/>
      <c r="AV41" s="110"/>
      <c r="AW41" s="110"/>
      <c r="AX41" s="110"/>
      <c r="AY41" s="110"/>
      <c r="AZ41" s="110"/>
      <c r="BA41" s="110"/>
    </row>
    <row r="42" spans="47:53" ht="15" customHeight="1">
      <c r="AU42" s="110"/>
      <c r="AV42" s="110"/>
      <c r="AW42" s="110"/>
      <c r="AX42" s="110"/>
      <c r="AY42" s="110"/>
      <c r="AZ42" s="110"/>
      <c r="BA42" s="110"/>
    </row>
    <row r="43" spans="47:53" ht="15" customHeight="1">
      <c r="AU43" s="110"/>
      <c r="AV43" s="110"/>
      <c r="AW43" s="110"/>
      <c r="AX43" s="110"/>
      <c r="AY43" s="110"/>
      <c r="AZ43" s="110"/>
      <c r="BA43" s="110"/>
    </row>
    <row r="44" spans="47:53" ht="15" customHeight="1">
      <c r="AU44" s="110"/>
      <c r="AV44" s="110"/>
      <c r="AW44" s="110"/>
      <c r="AX44" s="110"/>
      <c r="AY44" s="110"/>
      <c r="AZ44" s="110"/>
      <c r="BA44" s="110"/>
    </row>
    <row r="45" spans="47:53" ht="15" customHeight="1">
      <c r="AU45" s="110"/>
      <c r="AV45" s="110"/>
      <c r="AW45" s="110"/>
      <c r="AX45" s="110"/>
      <c r="AY45" s="110"/>
      <c r="AZ45" s="110"/>
      <c r="BA45" s="110"/>
    </row>
    <row r="46" spans="47:53" ht="15" customHeight="1">
      <c r="AU46" s="110"/>
      <c r="AV46" s="110"/>
      <c r="AW46" s="110"/>
      <c r="AX46" s="110"/>
      <c r="AY46" s="110"/>
      <c r="AZ46" s="110"/>
      <c r="BA46" s="110"/>
    </row>
    <row r="47" spans="47:53" ht="15" customHeight="1">
      <c r="AU47" s="110"/>
      <c r="AV47" s="110"/>
      <c r="AW47" s="110"/>
      <c r="AX47" s="110"/>
      <c r="AY47" s="110"/>
      <c r="AZ47" s="110"/>
      <c r="BA47" s="110"/>
    </row>
    <row r="48" spans="47:53" ht="15" customHeight="1">
      <c r="AU48" s="110"/>
      <c r="AV48" s="110"/>
      <c r="AW48" s="110"/>
      <c r="AX48" s="110"/>
      <c r="AY48" s="110"/>
      <c r="AZ48" s="110"/>
      <c r="BA48" s="110"/>
    </row>
    <row r="49" spans="47:53" ht="15" customHeight="1">
      <c r="AU49" s="110"/>
      <c r="AV49" s="110"/>
      <c r="AW49" s="110"/>
      <c r="AX49" s="110"/>
      <c r="AY49" s="110"/>
      <c r="AZ49" s="110"/>
      <c r="BA49" s="110"/>
    </row>
    <row r="50" spans="47:53" ht="15" customHeight="1">
      <c r="AU50" s="110"/>
      <c r="AV50" s="110"/>
      <c r="AW50" s="110"/>
      <c r="AX50" s="110"/>
      <c r="AY50" s="110"/>
      <c r="AZ50" s="110"/>
      <c r="BA50" s="110"/>
    </row>
    <row r="51" spans="47:53" ht="15" customHeight="1">
      <c r="AU51" s="110"/>
      <c r="AV51" s="110"/>
      <c r="AW51" s="110"/>
      <c r="AX51" s="110"/>
      <c r="AY51" s="110"/>
      <c r="AZ51" s="110"/>
      <c r="BA51" s="110"/>
    </row>
    <row r="52" spans="47:53" ht="15" customHeight="1">
      <c r="AU52" s="110"/>
      <c r="AV52" s="110"/>
      <c r="AW52" s="110"/>
      <c r="AX52" s="110"/>
      <c r="AY52" s="110"/>
      <c r="AZ52" s="110"/>
      <c r="BA52" s="110"/>
    </row>
    <row r="53" spans="47:53" ht="15" customHeight="1">
      <c r="AU53" s="110"/>
      <c r="AV53" s="110"/>
      <c r="AW53" s="110"/>
      <c r="AX53" s="110"/>
      <c r="AY53" s="110"/>
      <c r="AZ53" s="110"/>
      <c r="BA53" s="110"/>
    </row>
    <row r="54" spans="47:53" ht="15" customHeight="1">
      <c r="AU54" s="110"/>
      <c r="AV54" s="110"/>
      <c r="AW54" s="110"/>
      <c r="AX54" s="110"/>
      <c r="AY54" s="110"/>
      <c r="AZ54" s="110"/>
      <c r="BA54" s="110"/>
    </row>
    <row r="55" spans="47:53" ht="15" customHeight="1">
      <c r="AU55" s="110"/>
      <c r="AV55" s="110"/>
      <c r="AW55" s="110"/>
      <c r="AX55" s="110"/>
      <c r="AY55" s="110"/>
      <c r="AZ55" s="110"/>
      <c r="BA55" s="110"/>
    </row>
    <row r="56" spans="47:53" ht="15" customHeight="1">
      <c r="AU56" s="110"/>
      <c r="AV56" s="110"/>
      <c r="AW56" s="110"/>
      <c r="AX56" s="110"/>
      <c r="AY56" s="110"/>
      <c r="AZ56" s="110"/>
      <c r="BA56" s="110"/>
    </row>
    <row r="57" spans="47:53" ht="15" customHeight="1">
      <c r="AU57" s="111"/>
      <c r="AV57" s="111"/>
      <c r="AW57" s="111"/>
      <c r="AX57" s="111"/>
      <c r="AY57" s="111"/>
      <c r="AZ57" s="111"/>
      <c r="BA57" s="111"/>
    </row>
    <row r="58" spans="47:53" ht="15" customHeight="1">
      <c r="AU58" s="111" t="s">
        <v>36</v>
      </c>
      <c r="AV58" s="111" t="s">
        <v>37</v>
      </c>
      <c r="AW58" s="111" t="s">
        <v>38</v>
      </c>
      <c r="AX58" s="111" t="s">
        <v>39</v>
      </c>
      <c r="AY58" s="111" t="s">
        <v>40</v>
      </c>
      <c r="AZ58" s="111" t="s">
        <v>41</v>
      </c>
      <c r="BA58" s="111" t="s">
        <v>42</v>
      </c>
    </row>
    <row r="59" spans="47:53" ht="15" customHeight="1">
      <c r="AU59" s="111" t="s">
        <v>168</v>
      </c>
      <c r="AV59" s="111" t="s">
        <v>93</v>
      </c>
      <c r="AW59" s="111" t="s">
        <v>102</v>
      </c>
      <c r="AX59" s="111">
        <v>0</v>
      </c>
      <c r="AY59" s="111" t="s">
        <v>103</v>
      </c>
      <c r="AZ59" s="111" t="s">
        <v>83</v>
      </c>
      <c r="BA59" s="111" t="s">
        <v>84</v>
      </c>
    </row>
    <row r="60" spans="47:53" ht="15" customHeight="1">
      <c r="AU60" s="111" t="s">
        <v>169</v>
      </c>
      <c r="AV60" s="111" t="s">
        <v>33</v>
      </c>
      <c r="AW60" s="111" t="s">
        <v>105</v>
      </c>
      <c r="AX60" s="111">
        <v>0.5</v>
      </c>
      <c r="AY60" s="111" t="s">
        <v>106</v>
      </c>
      <c r="AZ60" s="111" t="s">
        <v>107</v>
      </c>
      <c r="BA60" s="111" t="s">
        <v>100</v>
      </c>
    </row>
    <row r="61" spans="47:53" ht="15" customHeight="1">
      <c r="AU61" s="111" t="s">
        <v>170</v>
      </c>
      <c r="AV61" s="111" t="s">
        <v>91</v>
      </c>
      <c r="AW61" s="111" t="s">
        <v>110</v>
      </c>
      <c r="AX61" s="111">
        <v>1</v>
      </c>
      <c r="AY61" s="111" t="s">
        <v>94</v>
      </c>
      <c r="AZ61" s="111"/>
      <c r="BA61" s="111" t="s">
        <v>111</v>
      </c>
    </row>
    <row r="62" spans="47:53" ht="15" customHeight="1">
      <c r="AU62" s="111" t="s">
        <v>171</v>
      </c>
      <c r="AV62" s="111"/>
      <c r="AW62" s="111"/>
      <c r="AX62" s="111">
        <v>1.5</v>
      </c>
      <c r="AY62" s="111" t="s">
        <v>113</v>
      </c>
      <c r="AZ62" s="111"/>
      <c r="BA62" s="111" t="s">
        <v>114</v>
      </c>
    </row>
    <row r="63" spans="47:53" ht="15" customHeight="1">
      <c r="AU63" s="111" t="s">
        <v>167</v>
      </c>
      <c r="AV63" s="111"/>
      <c r="AW63" s="111"/>
      <c r="AX63" s="111"/>
      <c r="AY63" s="111" t="s">
        <v>117</v>
      </c>
      <c r="AZ63" s="111"/>
      <c r="BA63" s="111" t="s">
        <v>118</v>
      </c>
    </row>
    <row r="64" spans="47:53" ht="15" customHeight="1">
      <c r="AU64" s="111" t="s">
        <v>172</v>
      </c>
      <c r="AV64" s="111"/>
      <c r="AW64" s="111"/>
      <c r="AX64" s="111"/>
      <c r="AY64" s="111" t="s">
        <v>121</v>
      </c>
      <c r="AZ64" s="111"/>
      <c r="BA64" s="111"/>
    </row>
    <row r="65" spans="47:53" ht="15" customHeight="1">
      <c r="AU65" s="111" t="s">
        <v>173</v>
      </c>
      <c r="AV65" s="111"/>
      <c r="AW65" s="111"/>
      <c r="AX65" s="111"/>
      <c r="AY65" s="111" t="s">
        <v>123</v>
      </c>
      <c r="AZ65" s="111"/>
      <c r="BA65" s="111"/>
    </row>
    <row r="66" spans="47:53" ht="15" customHeight="1">
      <c r="AU66" s="111" t="s">
        <v>174</v>
      </c>
      <c r="AV66" s="111"/>
      <c r="AW66" s="111"/>
      <c r="AX66" s="111"/>
      <c r="AY66" s="111" t="s">
        <v>82</v>
      </c>
      <c r="AZ66" s="111"/>
      <c r="BA66" s="111"/>
    </row>
    <row r="67" spans="47:53" ht="15" customHeight="1">
      <c r="AU67" s="111" t="s">
        <v>175</v>
      </c>
      <c r="AV67" s="111"/>
      <c r="AW67" s="111"/>
      <c r="AX67" s="111"/>
      <c r="AY67" s="111" t="s">
        <v>86</v>
      </c>
      <c r="AZ67" s="111"/>
      <c r="BA67" s="111"/>
    </row>
    <row r="68" spans="47:53" ht="15" customHeight="1">
      <c r="AU68" s="111" t="s">
        <v>176</v>
      </c>
      <c r="AV68" s="111"/>
      <c r="AW68" s="111"/>
      <c r="AX68" s="111"/>
      <c r="AY68" s="111" t="s">
        <v>89</v>
      </c>
      <c r="AZ68" s="111"/>
      <c r="BA68" s="111"/>
    </row>
    <row r="69" spans="47:53" ht="15" customHeight="1">
      <c r="AU69" s="111" t="s">
        <v>177</v>
      </c>
      <c r="AV69" s="111"/>
      <c r="AW69" s="111"/>
      <c r="AX69" s="111"/>
      <c r="AY69" s="111" t="s">
        <v>108</v>
      </c>
      <c r="AZ69" s="111"/>
      <c r="BA69" s="111"/>
    </row>
    <row r="70" spans="47:53" ht="15" customHeight="1">
      <c r="AU70" s="111" t="s">
        <v>178</v>
      </c>
      <c r="AV70" s="111"/>
      <c r="AW70" s="111"/>
      <c r="AX70" s="111"/>
      <c r="AY70" s="111" t="s">
        <v>134</v>
      </c>
      <c r="AZ70" s="111"/>
      <c r="BA70" s="111"/>
    </row>
    <row r="71" spans="47:53" ht="15" customHeight="1">
      <c r="AU71" s="111" t="s">
        <v>179</v>
      </c>
      <c r="AV71" s="111"/>
      <c r="AW71" s="111"/>
      <c r="AX71" s="111"/>
      <c r="AY71" s="111" t="s">
        <v>136</v>
      </c>
      <c r="AZ71" s="111"/>
      <c r="BA71" s="111"/>
    </row>
    <row r="72" spans="47:53" ht="15" customHeight="1">
      <c r="AU72" s="111"/>
      <c r="AV72" s="111"/>
      <c r="AW72" s="111"/>
      <c r="AX72" s="111"/>
      <c r="AY72" s="111" t="s">
        <v>136</v>
      </c>
      <c r="AZ72" s="111"/>
      <c r="BA72" s="111"/>
    </row>
    <row r="73" spans="47:53" ht="15" customHeight="1">
      <c r="AU73" s="111"/>
      <c r="AV73" s="111"/>
      <c r="AW73" s="111"/>
      <c r="AX73" s="111"/>
      <c r="AY73" s="111" t="s">
        <v>136</v>
      </c>
      <c r="AZ73" s="111"/>
      <c r="BA73" s="111"/>
    </row>
    <row r="74" spans="47:53" ht="15" customHeight="1">
      <c r="AU74" s="111"/>
      <c r="AV74" s="111"/>
      <c r="AW74" s="111"/>
      <c r="AX74" s="111"/>
      <c r="AY74" s="111" t="s">
        <v>138</v>
      </c>
      <c r="AZ74" s="111"/>
      <c r="BA74" s="111"/>
    </row>
    <row r="75" spans="47:53" ht="15" customHeight="1">
      <c r="AU75" s="111"/>
      <c r="AV75" s="111"/>
      <c r="AW75" s="111"/>
      <c r="AX75" s="111"/>
      <c r="AY75" s="111" t="s">
        <v>140</v>
      </c>
      <c r="AZ75" s="111"/>
      <c r="BA75" s="111"/>
    </row>
    <row r="76" spans="47:53" ht="15" customHeight="1">
      <c r="AU76" s="111"/>
      <c r="AV76" s="111"/>
      <c r="AW76" s="111"/>
      <c r="AX76" s="111"/>
      <c r="AY76" s="111" t="s">
        <v>142</v>
      </c>
      <c r="AZ76" s="111"/>
      <c r="BA76" s="111"/>
    </row>
    <row r="77" spans="47:53" ht="15" customHeight="1">
      <c r="AU77" s="111"/>
      <c r="AV77" s="111"/>
      <c r="AW77" s="111"/>
      <c r="AX77" s="111"/>
      <c r="AY77" s="111" t="s">
        <v>136</v>
      </c>
      <c r="AZ77" s="111"/>
      <c r="BA77" s="111"/>
    </row>
    <row r="78" spans="47:53" ht="15" customHeight="1">
      <c r="AU78" s="111"/>
      <c r="AV78" s="111"/>
      <c r="AW78" s="111"/>
      <c r="AX78" s="111"/>
      <c r="AY78" s="111" t="s">
        <v>138</v>
      </c>
      <c r="AZ78" s="111"/>
      <c r="BA78" s="111"/>
    </row>
    <row r="79" spans="47:53" ht="15" customHeight="1">
      <c r="AU79" s="111"/>
      <c r="AV79" s="111"/>
      <c r="AW79" s="111"/>
      <c r="AX79" s="111"/>
      <c r="AY79" s="111" t="s">
        <v>140</v>
      </c>
      <c r="AZ79" s="111"/>
      <c r="BA79" s="111"/>
    </row>
    <row r="80" spans="47:53" ht="15" customHeight="1">
      <c r="AU80" s="111"/>
      <c r="AV80" s="111"/>
      <c r="AW80" s="111"/>
      <c r="AX80" s="111"/>
      <c r="AY80" s="111" t="s">
        <v>142</v>
      </c>
      <c r="AZ80" s="111"/>
      <c r="BA80" s="111"/>
    </row>
    <row r="81" spans="47:53" ht="15" customHeight="1">
      <c r="AU81" s="111"/>
      <c r="AV81" s="111"/>
      <c r="AW81" s="111"/>
      <c r="AX81" s="111"/>
      <c r="AY81" s="111" t="s">
        <v>144</v>
      </c>
      <c r="AZ81" s="111"/>
      <c r="BA81" s="111"/>
    </row>
    <row r="82" spans="47:53" ht="15" customHeight="1">
      <c r="AU82" s="112"/>
      <c r="AV82" s="112"/>
      <c r="AW82" s="112"/>
      <c r="AX82" s="112"/>
      <c r="AY82" s="112" t="s">
        <v>146</v>
      </c>
      <c r="AZ82" s="112"/>
      <c r="BA82" s="112"/>
    </row>
    <row r="83" spans="47:53" ht="15" customHeight="1">
      <c r="AU83" s="112"/>
      <c r="AV83" s="112"/>
      <c r="AW83" s="112"/>
      <c r="AX83" s="112"/>
      <c r="AY83" s="112"/>
      <c r="AZ83" s="112"/>
      <c r="BA83" s="112"/>
    </row>
    <row r="84" spans="47:53" ht="15" customHeight="1">
      <c r="AU84" s="112"/>
      <c r="AV84" s="112"/>
      <c r="AW84" s="112"/>
      <c r="AX84" s="112"/>
      <c r="AY84" s="112"/>
      <c r="AZ84" s="112"/>
      <c r="BA84" s="112"/>
    </row>
  </sheetData>
  <phoneticPr fontId="6" type="noConversion"/>
  <conditionalFormatting sqref="AK2:AN8 G13:H15 L2:M8 K2:K26 E15 AB13 J2:J3 AF15:AF21 AB15:AB21 P14:AF14 N2:AJ12 AH14:AJ14 AO14 AO2:AO12 A2:I12 I14 D14:F14 AF13 A13:C26 E13 L22:AO22 D22:J24 H16:H21 G16:G19 AF23:AF26 AB23:AB26 L23:AA24 AC23:AE24 AG23:AO24">
    <cfRule type="cellIs" priority="36" stopIfTrue="1" operator="between">
      <formula>1</formula>
      <formula>24</formula>
    </cfRule>
  </conditionalFormatting>
  <dataValidations count="12">
    <dataValidation type="list" allowBlank="1" showInputMessage="1" showErrorMessage="1" sqref="L6 L10 L15 L23 L65466:L65530">
      <formula1>"已,未"</formula1>
    </dataValidation>
    <dataValidation type="list" allowBlank="1" showInputMessage="1" showErrorMessage="1" sqref="M6 M10 M15 M23 M65466:M65530">
      <formula1>"是,否"</formula1>
    </dataValidation>
    <dataValidation type="list" allowBlank="1" showInputMessage="1" showErrorMessage="1" sqref="N6 N10 N15 N23 N65466:N65530">
      <formula1>"本地非农业户口,本地农业户口,外地非农业户口,外地农业户口"</formula1>
    </dataValidation>
    <dataValidation type="list" allowBlank="1" showInputMessage="1" showErrorMessage="1" sqref="E23">
      <formula1>部门</formula1>
    </dataValidation>
    <dataValidation type="list" allowBlank="1" showInputMessage="1" showErrorMessage="1" sqref="G23">
      <formula1>岗位类型</formula1>
    </dataValidation>
    <dataValidation type="list" allowBlank="1" showInputMessage="1" showErrorMessage="1" sqref="B2:B15 B16:B22 B23:B26">
      <formula1>$AU$74:$AU$92</formula1>
    </dataValidation>
    <dataValidation type="list" allowBlank="1" showInputMessage="1" showErrorMessage="1" sqref="E2:E15 E16:E22 E24:E26">
      <formula1>$AV$74:$AV$76</formula1>
    </dataValidation>
    <dataValidation type="list" allowBlank="1" showInputMessage="1" showErrorMessage="1" sqref="F2:F15 F16:F22 F23:F26">
      <formula1>$AW$74:$AW$76</formula1>
    </dataValidation>
    <dataValidation type="list" allowBlank="1" showInputMessage="1" showErrorMessage="1" sqref="G2:G15 G16:G22 G24:G26">
      <formula1>$AZ$74:$AZ$75</formula1>
    </dataValidation>
    <dataValidation type="list" allowBlank="1" showInputMessage="1" showErrorMessage="1" sqref="H2:H15 H16:H22 H23:H26">
      <formula1>$BA$74:$BA$78</formula1>
    </dataValidation>
    <dataValidation type="list" allowBlank="1" showInputMessage="1" showErrorMessage="1" sqref="I2:I15 I16:I22 I23:I26">
      <formula1>$AY$74:$AY$97</formula1>
    </dataValidation>
    <dataValidation type="list" allowBlank="1" showInputMessage="1" showErrorMessage="1" sqref="J65465:J65494 J65496:J65530">
      <formula1>"女,男"</formula1>
    </dataValidation>
  </dataValidations>
  <hyperlinks>
    <hyperlink ref="AA3" r:id="rId1"/>
    <hyperlink ref="AA4" r:id="rId2"/>
    <hyperlink ref="AA5" r:id="rId3"/>
    <hyperlink ref="AA6" r:id="rId4"/>
  </hyperlinks>
  <pageMargins left="0.69791666666666696" right="0.69791666666666696" top="0.75" bottom="0.75" header="0.3" footer="0.3"/>
  <pageSetup paperSize="9" orientation="portrait"/>
  <headerFooter alignWithMargins="0"/>
</worksheet>
</file>

<file path=xl/worksheets/sheet5.xml><?xml version="1.0" encoding="utf-8"?>
<worksheet xmlns="http://schemas.openxmlformats.org/spreadsheetml/2006/main" xmlns:r="http://schemas.openxmlformats.org/officeDocument/2006/relationships">
  <dimension ref="A1:W935"/>
  <sheetViews>
    <sheetView workbookViewId="0">
      <pane xSplit="5" ySplit="3" topLeftCell="F228" activePane="bottomRight" state="frozen"/>
      <selection pane="topRight"/>
      <selection pane="bottomLeft"/>
      <selection pane="bottomRight" activeCell="G248" sqref="G248"/>
    </sheetView>
  </sheetViews>
  <sheetFormatPr defaultColWidth="9" defaultRowHeight="15" customHeight="1"/>
  <cols>
    <col min="1" max="1" width="4" style="13" customWidth="1"/>
    <col min="2" max="2" width="4.5" style="13" customWidth="1"/>
    <col min="3" max="3" width="8.25" style="13" customWidth="1"/>
    <col min="4" max="4" width="9.625" style="13" customWidth="1"/>
    <col min="5" max="5" width="7.125" style="14" customWidth="1"/>
    <col min="6" max="6" width="7.5" style="13" customWidth="1"/>
    <col min="7" max="7" width="8.375" style="13" customWidth="1"/>
    <col min="8" max="8" width="9" style="15"/>
    <col min="9" max="9" width="7.125" style="13" customWidth="1"/>
    <col min="10" max="10" width="8.25" style="13" customWidth="1"/>
    <col min="11" max="11" width="7.875" style="13" customWidth="1"/>
    <col min="12" max="12" width="7.125" style="13" customWidth="1"/>
    <col min="13" max="16" width="9" style="13"/>
    <col min="17" max="17" width="6.5" style="13" customWidth="1"/>
    <col min="18" max="18" width="6.75" style="13" customWidth="1"/>
    <col min="19" max="19" width="7.75" style="13" customWidth="1"/>
    <col min="20" max="20" width="9" style="13"/>
    <col min="21" max="21" width="6.875" style="13" customWidth="1"/>
    <col min="22" max="22" width="8.625" style="13" customWidth="1"/>
    <col min="23" max="23" width="9.75" style="13" customWidth="1"/>
    <col min="24" max="16384" width="9" style="13"/>
  </cols>
  <sheetData>
    <row r="1" spans="1:23" ht="36" customHeight="1">
      <c r="A1" s="249" t="e">
        <f>"2015年"&amp;#REF!&amp;#REF!&amp;"全年业绩明细表"</f>
        <v>#REF!</v>
      </c>
      <c r="B1" s="249"/>
      <c r="C1" s="249"/>
      <c r="D1" s="249"/>
      <c r="E1" s="249"/>
      <c r="F1" s="249"/>
      <c r="G1" s="249"/>
      <c r="H1" s="249"/>
      <c r="I1" s="249"/>
      <c r="J1" s="249"/>
      <c r="K1" s="249"/>
      <c r="L1" s="249"/>
      <c r="M1" s="249"/>
      <c r="N1" s="249"/>
      <c r="O1" s="249"/>
      <c r="P1" s="249"/>
      <c r="Q1" s="249"/>
      <c r="R1" s="249"/>
      <c r="S1" s="249"/>
      <c r="T1" s="249"/>
      <c r="U1" s="249"/>
      <c r="V1" s="249"/>
      <c r="W1" s="249"/>
    </row>
    <row r="2" spans="1:23" ht="23.25" customHeight="1">
      <c r="A2" s="16" t="s">
        <v>35</v>
      </c>
      <c r="B2" s="17" t="s">
        <v>34</v>
      </c>
      <c r="C2" s="17" t="s">
        <v>464</v>
      </c>
      <c r="D2" s="17" t="s">
        <v>465</v>
      </c>
      <c r="E2" s="18" t="s">
        <v>466</v>
      </c>
      <c r="F2" s="17" t="s">
        <v>43</v>
      </c>
      <c r="G2" s="17" t="s">
        <v>467</v>
      </c>
      <c r="H2" s="19" t="s">
        <v>468</v>
      </c>
      <c r="I2" s="28" t="s">
        <v>469</v>
      </c>
      <c r="J2" s="17" t="s">
        <v>470</v>
      </c>
      <c r="K2" s="17" t="s">
        <v>471</v>
      </c>
      <c r="L2" s="17" t="s">
        <v>472</v>
      </c>
      <c r="M2" s="28" t="s">
        <v>473</v>
      </c>
      <c r="N2" s="28" t="s">
        <v>474</v>
      </c>
      <c r="O2" s="28" t="s">
        <v>475</v>
      </c>
      <c r="P2" s="29" t="s">
        <v>77</v>
      </c>
      <c r="Q2" s="28" t="s">
        <v>476</v>
      </c>
      <c r="R2" s="28" t="s">
        <v>477</v>
      </c>
      <c r="S2" s="28" t="s">
        <v>478</v>
      </c>
      <c r="T2" s="17" t="s">
        <v>479</v>
      </c>
      <c r="U2" s="17" t="s">
        <v>480</v>
      </c>
      <c r="V2" s="17" t="s">
        <v>481</v>
      </c>
      <c r="W2" s="28" t="s">
        <v>482</v>
      </c>
    </row>
    <row r="3" spans="1:23" ht="15" customHeight="1">
      <c r="A3" s="20" t="s">
        <v>101</v>
      </c>
      <c r="B3" s="21">
        <v>1</v>
      </c>
      <c r="C3" s="22" t="s">
        <v>483</v>
      </c>
      <c r="D3" s="22" t="s">
        <v>55</v>
      </c>
      <c r="E3" s="23" t="s">
        <v>484</v>
      </c>
      <c r="F3" s="24" t="s">
        <v>485</v>
      </c>
      <c r="G3" s="25" t="s">
        <v>168</v>
      </c>
      <c r="H3" s="26">
        <v>42015</v>
      </c>
      <c r="I3" s="30" t="s">
        <v>486</v>
      </c>
      <c r="J3" s="22">
        <v>1980</v>
      </c>
      <c r="K3" s="22"/>
      <c r="L3" s="31">
        <v>1</v>
      </c>
      <c r="M3" s="32">
        <v>0</v>
      </c>
      <c r="N3" s="32">
        <v>4400</v>
      </c>
      <c r="O3" s="32">
        <v>280</v>
      </c>
      <c r="P3" s="33" t="s">
        <v>487</v>
      </c>
      <c r="Q3" s="34">
        <v>1</v>
      </c>
      <c r="R3" s="35">
        <v>1</v>
      </c>
      <c r="S3" s="35">
        <v>1</v>
      </c>
      <c r="T3" s="34"/>
      <c r="U3" s="34"/>
      <c r="V3" s="34"/>
      <c r="W3" s="34">
        <v>4400</v>
      </c>
    </row>
    <row r="4" spans="1:23" ht="15" customHeight="1">
      <c r="A4" s="20" t="s">
        <v>488</v>
      </c>
      <c r="B4" s="21">
        <v>2</v>
      </c>
      <c r="C4" s="22" t="s">
        <v>483</v>
      </c>
      <c r="D4" s="22" t="s">
        <v>55</v>
      </c>
      <c r="E4" s="23" t="s">
        <v>489</v>
      </c>
      <c r="F4" s="24" t="s">
        <v>490</v>
      </c>
      <c r="G4" s="25" t="s">
        <v>168</v>
      </c>
      <c r="H4" s="26">
        <v>42015</v>
      </c>
      <c r="I4" s="30" t="s">
        <v>491</v>
      </c>
      <c r="J4" s="22">
        <v>1100</v>
      </c>
      <c r="K4" s="22"/>
      <c r="L4" s="31">
        <v>1</v>
      </c>
      <c r="M4" s="32">
        <v>0</v>
      </c>
      <c r="N4" s="32">
        <v>3780</v>
      </c>
      <c r="O4" s="32">
        <v>230</v>
      </c>
      <c r="P4" s="33" t="s">
        <v>492</v>
      </c>
      <c r="Q4" s="34">
        <v>1</v>
      </c>
      <c r="R4" s="35">
        <v>1</v>
      </c>
      <c r="S4" s="35">
        <v>1</v>
      </c>
      <c r="T4" s="34"/>
      <c r="U4" s="34"/>
      <c r="V4" s="34"/>
      <c r="W4" s="34">
        <v>3595</v>
      </c>
    </row>
    <row r="5" spans="1:23" ht="15" customHeight="1">
      <c r="A5" s="27" t="s">
        <v>101</v>
      </c>
      <c r="B5" s="21">
        <v>3</v>
      </c>
      <c r="C5" s="22" t="s">
        <v>483</v>
      </c>
      <c r="D5" s="22" t="s">
        <v>55</v>
      </c>
      <c r="E5" s="23" t="s">
        <v>493</v>
      </c>
      <c r="F5" s="24" t="s">
        <v>494</v>
      </c>
      <c r="G5" s="25" t="s">
        <v>168</v>
      </c>
      <c r="H5" s="26">
        <v>42015</v>
      </c>
      <c r="I5" s="30" t="s">
        <v>495</v>
      </c>
      <c r="J5" s="22">
        <v>1980</v>
      </c>
      <c r="K5" s="22"/>
      <c r="L5" s="31">
        <v>1</v>
      </c>
      <c r="M5" s="32">
        <v>0</v>
      </c>
      <c r="N5" s="32">
        <v>4400</v>
      </c>
      <c r="O5" s="32">
        <v>280</v>
      </c>
      <c r="P5" s="33" t="s">
        <v>496</v>
      </c>
      <c r="Q5" s="34">
        <v>1</v>
      </c>
      <c r="R5" s="35">
        <v>1</v>
      </c>
      <c r="S5" s="35">
        <v>1</v>
      </c>
      <c r="T5" s="34"/>
      <c r="U5" s="34"/>
      <c r="V5" s="34"/>
      <c r="W5" s="34">
        <v>4400</v>
      </c>
    </row>
    <row r="6" spans="1:23" ht="15" customHeight="1">
      <c r="A6" s="27" t="s">
        <v>497</v>
      </c>
      <c r="B6" s="21">
        <v>4</v>
      </c>
      <c r="C6" s="22" t="s">
        <v>483</v>
      </c>
      <c r="D6" s="22" t="s">
        <v>55</v>
      </c>
      <c r="E6" s="23" t="s">
        <v>498</v>
      </c>
      <c r="F6" s="24" t="s">
        <v>499</v>
      </c>
      <c r="G6" s="25" t="s">
        <v>168</v>
      </c>
      <c r="H6" s="26">
        <v>42021</v>
      </c>
      <c r="I6" s="30" t="s">
        <v>500</v>
      </c>
      <c r="J6" s="22">
        <v>1980</v>
      </c>
      <c r="K6" s="22"/>
      <c r="L6" s="31">
        <v>1</v>
      </c>
      <c r="M6" s="32">
        <v>0</v>
      </c>
      <c r="N6" s="32">
        <v>4400</v>
      </c>
      <c r="O6" s="32">
        <v>280</v>
      </c>
      <c r="P6" s="33" t="s">
        <v>487</v>
      </c>
      <c r="Q6" s="34">
        <v>1</v>
      </c>
      <c r="R6" s="35">
        <v>1</v>
      </c>
      <c r="S6" s="35">
        <v>1</v>
      </c>
      <c r="T6" s="34"/>
      <c r="U6" s="34"/>
      <c r="V6" s="34"/>
      <c r="W6" s="34">
        <v>4150</v>
      </c>
    </row>
    <row r="7" spans="1:23" ht="15" customHeight="1">
      <c r="A7" s="27" t="s">
        <v>101</v>
      </c>
      <c r="B7" s="21">
        <v>5</v>
      </c>
      <c r="C7" s="22" t="s">
        <v>483</v>
      </c>
      <c r="D7" s="22" t="s">
        <v>55</v>
      </c>
      <c r="E7" s="23" t="s">
        <v>501</v>
      </c>
      <c r="F7" s="24" t="s">
        <v>502</v>
      </c>
      <c r="G7" s="25" t="s">
        <v>168</v>
      </c>
      <c r="H7" s="26">
        <v>42027</v>
      </c>
      <c r="I7" s="30" t="s">
        <v>503</v>
      </c>
      <c r="J7" s="22">
        <v>13340</v>
      </c>
      <c r="K7" s="22"/>
      <c r="L7" s="31">
        <v>4</v>
      </c>
      <c r="M7" s="32">
        <v>0</v>
      </c>
      <c r="N7" s="32">
        <v>18240</v>
      </c>
      <c r="O7" s="32">
        <v>1120</v>
      </c>
      <c r="P7" s="33" t="s">
        <v>504</v>
      </c>
      <c r="Q7" s="34">
        <v>1</v>
      </c>
      <c r="R7" s="35">
        <v>0.8</v>
      </c>
      <c r="S7" s="35">
        <v>3.2</v>
      </c>
      <c r="T7" s="34"/>
      <c r="U7" s="34"/>
      <c r="V7" s="34"/>
      <c r="W7" s="34">
        <v>18055</v>
      </c>
    </row>
    <row r="8" spans="1:23" ht="15" customHeight="1">
      <c r="A8" s="27" t="s">
        <v>497</v>
      </c>
      <c r="B8" s="21">
        <v>6</v>
      </c>
      <c r="C8" s="22" t="s">
        <v>483</v>
      </c>
      <c r="D8" s="22" t="s">
        <v>55</v>
      </c>
      <c r="E8" s="23" t="s">
        <v>505</v>
      </c>
      <c r="F8" s="24" t="s">
        <v>506</v>
      </c>
      <c r="G8" s="25" t="s">
        <v>168</v>
      </c>
      <c r="H8" s="26">
        <v>42028</v>
      </c>
      <c r="I8" s="30" t="s">
        <v>507</v>
      </c>
      <c r="J8" s="22">
        <v>0</v>
      </c>
      <c r="K8" s="22"/>
      <c r="L8" s="31">
        <v>0</v>
      </c>
      <c r="M8" s="32">
        <v>2000</v>
      </c>
      <c r="N8" s="32">
        <v>0</v>
      </c>
      <c r="O8" s="32">
        <v>0</v>
      </c>
      <c r="P8" s="33" t="s">
        <v>508</v>
      </c>
      <c r="Q8" s="34">
        <v>0</v>
      </c>
      <c r="R8" s="35">
        <v>0</v>
      </c>
      <c r="S8" s="35">
        <v>0</v>
      </c>
      <c r="T8" s="34"/>
      <c r="U8" s="34"/>
      <c r="V8" s="34"/>
      <c r="W8" s="34">
        <v>2000</v>
      </c>
    </row>
    <row r="9" spans="1:23" ht="15" customHeight="1">
      <c r="A9" s="27" t="s">
        <v>101</v>
      </c>
      <c r="B9" s="21">
        <v>7</v>
      </c>
      <c r="C9" s="22" t="s">
        <v>483</v>
      </c>
      <c r="D9" s="22" t="s">
        <v>55</v>
      </c>
      <c r="E9" s="23" t="s">
        <v>509</v>
      </c>
      <c r="F9" s="24" t="s">
        <v>510</v>
      </c>
      <c r="G9" s="25" t="s">
        <v>168</v>
      </c>
      <c r="H9" s="26">
        <v>42031</v>
      </c>
      <c r="I9" s="30" t="s">
        <v>500</v>
      </c>
      <c r="J9" s="22">
        <v>0</v>
      </c>
      <c r="K9" s="22"/>
      <c r="L9" s="31">
        <v>1</v>
      </c>
      <c r="M9" s="32">
        <v>0</v>
      </c>
      <c r="N9" s="32">
        <v>3190</v>
      </c>
      <c r="O9" s="32">
        <v>280</v>
      </c>
      <c r="P9" s="33" t="s">
        <v>511</v>
      </c>
      <c r="Q9" s="34">
        <v>0.5</v>
      </c>
      <c r="R9" s="35">
        <v>0.5</v>
      </c>
      <c r="S9" s="35">
        <v>0.5</v>
      </c>
      <c r="T9" s="34"/>
      <c r="U9" s="34"/>
      <c r="V9" s="34"/>
      <c r="W9" s="34">
        <v>6195</v>
      </c>
    </row>
    <row r="10" spans="1:23" ht="15" customHeight="1">
      <c r="A10" s="27" t="s">
        <v>497</v>
      </c>
      <c r="B10" s="21">
        <v>8</v>
      </c>
      <c r="C10" s="22" t="s">
        <v>483</v>
      </c>
      <c r="D10" s="22" t="s">
        <v>55</v>
      </c>
      <c r="E10" s="23" t="s">
        <v>512</v>
      </c>
      <c r="F10" s="24" t="s">
        <v>513</v>
      </c>
      <c r="G10" s="25" t="s">
        <v>168</v>
      </c>
      <c r="H10" s="26">
        <v>42034</v>
      </c>
      <c r="I10" s="30" t="s">
        <v>514</v>
      </c>
      <c r="J10" s="22">
        <v>8800</v>
      </c>
      <c r="K10" s="22"/>
      <c r="L10" s="31">
        <v>6</v>
      </c>
      <c r="M10" s="32">
        <v>0</v>
      </c>
      <c r="N10" s="32">
        <v>22780</v>
      </c>
      <c r="O10" s="32">
        <v>0</v>
      </c>
      <c r="P10" s="33" t="s">
        <v>515</v>
      </c>
      <c r="Q10" s="34">
        <v>1</v>
      </c>
      <c r="R10" s="35">
        <v>1</v>
      </c>
      <c r="S10" s="35">
        <v>6</v>
      </c>
      <c r="T10" s="34"/>
      <c r="U10" s="34"/>
      <c r="V10" s="34"/>
      <c r="W10" s="34">
        <v>22530</v>
      </c>
    </row>
    <row r="11" spans="1:23" ht="15" customHeight="1">
      <c r="A11" s="27" t="s">
        <v>101</v>
      </c>
      <c r="B11" s="21">
        <v>9</v>
      </c>
      <c r="C11" s="22" t="s">
        <v>483</v>
      </c>
      <c r="D11" s="22" t="s">
        <v>55</v>
      </c>
      <c r="E11" s="23" t="s">
        <v>516</v>
      </c>
      <c r="F11" s="24" t="s">
        <v>517</v>
      </c>
      <c r="G11" s="25" t="s">
        <v>168</v>
      </c>
      <c r="H11" s="26">
        <v>42035</v>
      </c>
      <c r="I11" s="30" t="s">
        <v>503</v>
      </c>
      <c r="J11" s="22">
        <v>2100</v>
      </c>
      <c r="K11" s="22"/>
      <c r="L11" s="31">
        <v>1</v>
      </c>
      <c r="M11" s="32">
        <v>0</v>
      </c>
      <c r="N11" s="32">
        <v>5280</v>
      </c>
      <c r="O11" s="32">
        <v>280</v>
      </c>
      <c r="P11" s="33" t="s">
        <v>518</v>
      </c>
      <c r="Q11" s="34">
        <v>1</v>
      </c>
      <c r="R11" s="35">
        <v>1</v>
      </c>
      <c r="S11" s="35">
        <v>1</v>
      </c>
      <c r="T11" s="34"/>
      <c r="U11" s="34"/>
      <c r="V11" s="34"/>
      <c r="W11" s="34">
        <v>5095</v>
      </c>
    </row>
    <row r="12" spans="1:23" ht="15" customHeight="1">
      <c r="A12" s="27" t="s">
        <v>497</v>
      </c>
      <c r="B12" s="21">
        <v>10</v>
      </c>
      <c r="C12" s="22" t="s">
        <v>483</v>
      </c>
      <c r="D12" s="22" t="s">
        <v>55</v>
      </c>
      <c r="E12" s="23" t="s">
        <v>519</v>
      </c>
      <c r="F12" s="24" t="s">
        <v>520</v>
      </c>
      <c r="G12" s="25" t="s">
        <v>168</v>
      </c>
      <c r="H12" s="26">
        <v>42035</v>
      </c>
      <c r="I12" s="30" t="s">
        <v>503</v>
      </c>
      <c r="J12" s="22">
        <v>0</v>
      </c>
      <c r="K12" s="22"/>
      <c r="L12" s="31">
        <v>1</v>
      </c>
      <c r="M12" s="32">
        <v>0</v>
      </c>
      <c r="N12" s="32">
        <v>4880</v>
      </c>
      <c r="O12" s="32">
        <v>0</v>
      </c>
      <c r="P12" s="33" t="s">
        <v>521</v>
      </c>
      <c r="Q12" s="34">
        <v>1</v>
      </c>
      <c r="R12" s="35">
        <v>1</v>
      </c>
      <c r="S12" s="35">
        <v>1</v>
      </c>
      <c r="T12" s="34"/>
      <c r="U12" s="34"/>
      <c r="V12" s="34"/>
      <c r="W12" s="34">
        <v>4880</v>
      </c>
    </row>
    <row r="13" spans="1:23" ht="15" customHeight="1">
      <c r="A13" s="27" t="s">
        <v>101</v>
      </c>
      <c r="B13" s="21">
        <v>11</v>
      </c>
      <c r="C13" s="22" t="s">
        <v>483</v>
      </c>
      <c r="D13" s="22" t="s">
        <v>55</v>
      </c>
      <c r="E13" s="23" t="s">
        <v>522</v>
      </c>
      <c r="F13" s="24" t="s">
        <v>506</v>
      </c>
      <c r="G13" s="25" t="s">
        <v>168</v>
      </c>
      <c r="H13" s="26">
        <v>42035</v>
      </c>
      <c r="I13" s="30" t="s">
        <v>507</v>
      </c>
      <c r="J13" s="22">
        <v>13880</v>
      </c>
      <c r="K13" s="22"/>
      <c r="L13" s="31">
        <v>8</v>
      </c>
      <c r="M13" s="32">
        <v>0</v>
      </c>
      <c r="N13" s="32">
        <v>28400</v>
      </c>
      <c r="O13" s="32">
        <v>2240</v>
      </c>
      <c r="P13" s="33" t="s">
        <v>523</v>
      </c>
      <c r="Q13" s="34">
        <v>1</v>
      </c>
      <c r="R13" s="35">
        <v>1</v>
      </c>
      <c r="S13" s="35">
        <v>8</v>
      </c>
      <c r="T13" s="34"/>
      <c r="U13" s="34"/>
      <c r="V13" s="34"/>
      <c r="W13" s="34">
        <v>28215</v>
      </c>
    </row>
    <row r="14" spans="1:23" ht="15" customHeight="1">
      <c r="A14" s="27" t="s">
        <v>497</v>
      </c>
      <c r="B14" s="21">
        <v>12</v>
      </c>
      <c r="C14" s="22" t="s">
        <v>483</v>
      </c>
      <c r="D14" s="22" t="s">
        <v>55</v>
      </c>
      <c r="E14" s="23" t="s">
        <v>524</v>
      </c>
      <c r="F14" s="24" t="s">
        <v>525</v>
      </c>
      <c r="G14" s="25" t="s">
        <v>168</v>
      </c>
      <c r="H14" s="26">
        <v>42035</v>
      </c>
      <c r="I14" s="30" t="s">
        <v>507</v>
      </c>
      <c r="J14" s="22">
        <v>1980</v>
      </c>
      <c r="K14" s="22"/>
      <c r="L14" s="31">
        <v>1</v>
      </c>
      <c r="M14" s="32">
        <v>0</v>
      </c>
      <c r="N14" s="32">
        <v>4400</v>
      </c>
      <c r="O14" s="32">
        <v>280</v>
      </c>
      <c r="P14" s="33" t="s">
        <v>526</v>
      </c>
      <c r="Q14" s="34">
        <v>1</v>
      </c>
      <c r="R14" s="35">
        <v>1</v>
      </c>
      <c r="S14" s="35">
        <v>1</v>
      </c>
      <c r="T14" s="34"/>
      <c r="U14" s="34"/>
      <c r="V14" s="34"/>
      <c r="W14" s="34">
        <v>4150</v>
      </c>
    </row>
    <row r="15" spans="1:23" ht="15" customHeight="1">
      <c r="A15" s="27" t="s">
        <v>101</v>
      </c>
      <c r="B15" s="21">
        <v>13</v>
      </c>
      <c r="C15" s="22" t="s">
        <v>483</v>
      </c>
      <c r="D15" s="22" t="s">
        <v>55</v>
      </c>
      <c r="E15" s="23" t="s">
        <v>527</v>
      </c>
      <c r="F15" s="24" t="s">
        <v>528</v>
      </c>
      <c r="G15" s="25" t="s">
        <v>168</v>
      </c>
      <c r="H15" s="26">
        <v>42035</v>
      </c>
      <c r="I15" s="30" t="s">
        <v>503</v>
      </c>
      <c r="J15" s="22">
        <v>880</v>
      </c>
      <c r="K15" s="22"/>
      <c r="L15" s="31">
        <v>1</v>
      </c>
      <c r="M15" s="32">
        <v>0</v>
      </c>
      <c r="N15" s="32">
        <v>5500</v>
      </c>
      <c r="O15" s="32">
        <v>280</v>
      </c>
      <c r="P15" s="33" t="s">
        <v>529</v>
      </c>
      <c r="Q15" s="34">
        <v>1</v>
      </c>
      <c r="R15" s="35">
        <v>1</v>
      </c>
      <c r="S15" s="35">
        <v>1</v>
      </c>
      <c r="T15" s="34"/>
      <c r="U15" s="34"/>
      <c r="V15" s="34"/>
      <c r="W15" s="34">
        <v>5250</v>
      </c>
    </row>
    <row r="16" spans="1:23" ht="15" customHeight="1">
      <c r="A16" s="27" t="s">
        <v>497</v>
      </c>
      <c r="B16" s="21">
        <v>14</v>
      </c>
      <c r="C16" s="22" t="s">
        <v>483</v>
      </c>
      <c r="D16" s="22" t="s">
        <v>55</v>
      </c>
      <c r="E16" s="23" t="s">
        <v>530</v>
      </c>
      <c r="F16" s="24" t="s">
        <v>531</v>
      </c>
      <c r="G16" s="25" t="s">
        <v>168</v>
      </c>
      <c r="H16" s="26">
        <v>42035</v>
      </c>
      <c r="I16" s="30" t="s">
        <v>514</v>
      </c>
      <c r="J16" s="22">
        <v>880</v>
      </c>
      <c r="K16" s="22"/>
      <c r="L16" s="31">
        <v>1</v>
      </c>
      <c r="M16" s="32">
        <v>0</v>
      </c>
      <c r="N16" s="32">
        <v>5500</v>
      </c>
      <c r="O16" s="32">
        <v>280</v>
      </c>
      <c r="P16" s="33" t="s">
        <v>532</v>
      </c>
      <c r="Q16" s="34">
        <v>1</v>
      </c>
      <c r="R16" s="35">
        <v>1</v>
      </c>
      <c r="S16" s="35">
        <v>1</v>
      </c>
      <c r="T16" s="34"/>
      <c r="U16" s="34"/>
      <c r="V16" s="34"/>
      <c r="W16" s="34">
        <v>5500</v>
      </c>
    </row>
    <row r="17" spans="1:23" ht="15" customHeight="1">
      <c r="A17" s="27" t="s">
        <v>101</v>
      </c>
      <c r="B17" s="21">
        <v>15</v>
      </c>
      <c r="C17" s="22" t="s">
        <v>483</v>
      </c>
      <c r="D17" s="22" t="s">
        <v>55</v>
      </c>
      <c r="E17" s="23" t="s">
        <v>533</v>
      </c>
      <c r="F17" s="24" t="s">
        <v>534</v>
      </c>
      <c r="G17" s="25" t="s">
        <v>168</v>
      </c>
      <c r="H17" s="26">
        <v>42035</v>
      </c>
      <c r="I17" s="30" t="s">
        <v>514</v>
      </c>
      <c r="J17" s="22">
        <v>880</v>
      </c>
      <c r="K17" s="22"/>
      <c r="L17" s="31">
        <v>1</v>
      </c>
      <c r="M17" s="32">
        <v>0</v>
      </c>
      <c r="N17" s="32">
        <v>5500</v>
      </c>
      <c r="O17" s="32">
        <v>280</v>
      </c>
      <c r="P17" s="33" t="s">
        <v>532</v>
      </c>
      <c r="Q17" s="34">
        <v>1</v>
      </c>
      <c r="R17" s="35">
        <v>1</v>
      </c>
      <c r="S17" s="35">
        <v>1</v>
      </c>
      <c r="T17" s="34"/>
      <c r="U17" s="34"/>
      <c r="V17" s="34"/>
      <c r="W17" s="34">
        <v>5500</v>
      </c>
    </row>
    <row r="18" spans="1:23" ht="15" customHeight="1">
      <c r="A18" s="27" t="s">
        <v>497</v>
      </c>
      <c r="B18" s="21">
        <v>16</v>
      </c>
      <c r="C18" s="22" t="s">
        <v>483</v>
      </c>
      <c r="D18" s="22" t="s">
        <v>55</v>
      </c>
      <c r="E18" s="23" t="s">
        <v>535</v>
      </c>
      <c r="F18" s="24" t="s">
        <v>536</v>
      </c>
      <c r="G18" s="25" t="s">
        <v>168</v>
      </c>
      <c r="H18" s="26">
        <v>42035</v>
      </c>
      <c r="I18" s="30" t="s">
        <v>491</v>
      </c>
      <c r="J18" s="22">
        <v>1100</v>
      </c>
      <c r="K18" s="22"/>
      <c r="L18" s="31">
        <v>1</v>
      </c>
      <c r="M18" s="32">
        <v>0</v>
      </c>
      <c r="N18" s="32">
        <v>3780</v>
      </c>
      <c r="O18" s="32">
        <v>0</v>
      </c>
      <c r="P18" s="33" t="s">
        <v>537</v>
      </c>
      <c r="Q18" s="34">
        <v>1</v>
      </c>
      <c r="R18" s="35">
        <v>1</v>
      </c>
      <c r="S18" s="35">
        <v>1</v>
      </c>
      <c r="T18" s="34"/>
      <c r="U18" s="34"/>
      <c r="V18" s="34"/>
      <c r="W18" s="34">
        <v>3780</v>
      </c>
    </row>
    <row r="19" spans="1:23" ht="15" customHeight="1">
      <c r="A19" s="27" t="s">
        <v>101</v>
      </c>
      <c r="B19" s="21">
        <v>17</v>
      </c>
      <c r="C19" s="22" t="s">
        <v>483</v>
      </c>
      <c r="D19" s="22" t="s">
        <v>55</v>
      </c>
      <c r="E19" s="23" t="s">
        <v>538</v>
      </c>
      <c r="F19" s="24" t="s">
        <v>539</v>
      </c>
      <c r="G19" s="25" t="s">
        <v>168</v>
      </c>
      <c r="H19" s="26">
        <v>42035</v>
      </c>
      <c r="I19" s="30" t="s">
        <v>514</v>
      </c>
      <c r="J19" s="22">
        <v>10105</v>
      </c>
      <c r="K19" s="22"/>
      <c r="L19" s="31">
        <v>9</v>
      </c>
      <c r="M19" s="32">
        <v>0</v>
      </c>
      <c r="N19" s="32">
        <v>32175</v>
      </c>
      <c r="O19" s="32">
        <v>2520</v>
      </c>
      <c r="P19" s="33" t="s">
        <v>540</v>
      </c>
      <c r="Q19" s="34">
        <v>1</v>
      </c>
      <c r="R19" s="35">
        <v>1</v>
      </c>
      <c r="S19" s="35">
        <v>9</v>
      </c>
      <c r="T19" s="34"/>
      <c r="U19" s="34"/>
      <c r="V19" s="34"/>
      <c r="W19" s="34">
        <v>32175</v>
      </c>
    </row>
    <row r="20" spans="1:23" ht="15" customHeight="1">
      <c r="A20" s="27" t="s">
        <v>497</v>
      </c>
      <c r="B20" s="21">
        <v>18</v>
      </c>
      <c r="C20" s="22" t="s">
        <v>483</v>
      </c>
      <c r="D20" s="22" t="s">
        <v>55</v>
      </c>
      <c r="E20" s="23" t="s">
        <v>541</v>
      </c>
      <c r="F20" s="24" t="s">
        <v>542</v>
      </c>
      <c r="G20" s="25" t="s">
        <v>168</v>
      </c>
      <c r="H20" s="26">
        <v>42035</v>
      </c>
      <c r="I20" s="30" t="s">
        <v>507</v>
      </c>
      <c r="J20" s="22">
        <v>1980</v>
      </c>
      <c r="K20" s="22"/>
      <c r="L20" s="31">
        <v>1</v>
      </c>
      <c r="M20" s="32">
        <v>0</v>
      </c>
      <c r="N20" s="32">
        <v>4400</v>
      </c>
      <c r="O20" s="32">
        <v>0</v>
      </c>
      <c r="P20" s="33" t="s">
        <v>543</v>
      </c>
      <c r="Q20" s="34">
        <v>1</v>
      </c>
      <c r="R20" s="35">
        <v>1</v>
      </c>
      <c r="S20" s="35">
        <v>1</v>
      </c>
      <c r="T20" s="34"/>
      <c r="U20" s="34"/>
      <c r="V20" s="34"/>
      <c r="W20" s="34">
        <v>4215</v>
      </c>
    </row>
    <row r="21" spans="1:23" ht="15" customHeight="1">
      <c r="A21" s="27" t="s">
        <v>101</v>
      </c>
      <c r="B21" s="21">
        <v>19</v>
      </c>
      <c r="C21" s="22" t="s">
        <v>544</v>
      </c>
      <c r="D21" s="22" t="s">
        <v>545</v>
      </c>
      <c r="E21" s="23" t="s">
        <v>546</v>
      </c>
      <c r="F21" s="24" t="s">
        <v>547</v>
      </c>
      <c r="G21" s="25" t="s">
        <v>168</v>
      </c>
      <c r="H21" s="26">
        <v>42006</v>
      </c>
      <c r="I21" s="30" t="s">
        <v>514</v>
      </c>
      <c r="J21" s="22">
        <v>55</v>
      </c>
      <c r="K21" s="22"/>
      <c r="L21" s="31">
        <v>1</v>
      </c>
      <c r="M21" s="32">
        <v>0</v>
      </c>
      <c r="N21" s="32">
        <v>6325</v>
      </c>
      <c r="O21" s="32">
        <v>280</v>
      </c>
      <c r="P21" s="33" t="s">
        <v>548</v>
      </c>
      <c r="Q21" s="34">
        <v>1</v>
      </c>
      <c r="R21" s="35">
        <v>1</v>
      </c>
      <c r="S21" s="35">
        <v>1</v>
      </c>
      <c r="T21" s="34"/>
      <c r="U21" s="34"/>
      <c r="V21" s="34"/>
      <c r="W21" s="34">
        <v>6325</v>
      </c>
    </row>
    <row r="22" spans="1:23" ht="15" customHeight="1">
      <c r="A22" s="27" t="s">
        <v>497</v>
      </c>
      <c r="B22" s="21">
        <v>20</v>
      </c>
      <c r="C22" s="22" t="s">
        <v>544</v>
      </c>
      <c r="D22" s="22" t="s">
        <v>549</v>
      </c>
      <c r="E22" s="23" t="s">
        <v>550</v>
      </c>
      <c r="F22" s="24" t="s">
        <v>551</v>
      </c>
      <c r="G22" s="25" t="s">
        <v>168</v>
      </c>
      <c r="H22" s="26">
        <v>42006</v>
      </c>
      <c r="I22" s="30" t="s">
        <v>503</v>
      </c>
      <c r="J22" s="22">
        <v>3980</v>
      </c>
      <c r="K22" s="22"/>
      <c r="L22" s="31">
        <v>3</v>
      </c>
      <c r="M22" s="32">
        <v>0</v>
      </c>
      <c r="N22" s="32">
        <v>12600</v>
      </c>
      <c r="O22" s="32">
        <v>0</v>
      </c>
      <c r="P22" s="33" t="s">
        <v>552</v>
      </c>
      <c r="Q22" s="34">
        <v>1</v>
      </c>
      <c r="R22" s="35">
        <v>1</v>
      </c>
      <c r="S22" s="35">
        <v>3</v>
      </c>
      <c r="T22" s="34"/>
      <c r="U22" s="34"/>
      <c r="V22" s="34"/>
      <c r="W22" s="34">
        <v>12600</v>
      </c>
    </row>
    <row r="23" spans="1:23" ht="15" customHeight="1">
      <c r="A23" s="27" t="s">
        <v>101</v>
      </c>
      <c r="B23" s="21">
        <v>21</v>
      </c>
      <c r="C23" s="22" t="s">
        <v>553</v>
      </c>
      <c r="D23" s="22" t="s">
        <v>549</v>
      </c>
      <c r="E23" s="23" t="s">
        <v>554</v>
      </c>
      <c r="F23" s="24" t="s">
        <v>555</v>
      </c>
      <c r="G23" s="25" t="s">
        <v>168</v>
      </c>
      <c r="H23" s="26">
        <v>42007</v>
      </c>
      <c r="I23" s="30" t="s">
        <v>503</v>
      </c>
      <c r="J23" s="22">
        <v>13340</v>
      </c>
      <c r="K23" s="22"/>
      <c r="L23" s="31">
        <v>4</v>
      </c>
      <c r="M23" s="32">
        <v>0</v>
      </c>
      <c r="N23" s="32">
        <v>18240</v>
      </c>
      <c r="O23" s="32">
        <v>1120</v>
      </c>
      <c r="P23" s="33" t="s">
        <v>556</v>
      </c>
      <c r="Q23" s="34">
        <v>1</v>
      </c>
      <c r="R23" s="35">
        <v>0.8</v>
      </c>
      <c r="S23" s="35">
        <v>3.2</v>
      </c>
      <c r="T23" s="34"/>
      <c r="U23" s="34"/>
      <c r="V23" s="34"/>
      <c r="W23" s="34">
        <v>18240</v>
      </c>
    </row>
    <row r="24" spans="1:23" ht="15" customHeight="1">
      <c r="A24" s="27" t="s">
        <v>497</v>
      </c>
      <c r="B24" s="21">
        <v>22</v>
      </c>
      <c r="C24" s="22" t="s">
        <v>553</v>
      </c>
      <c r="D24" s="22" t="s">
        <v>549</v>
      </c>
      <c r="E24" s="23" t="s">
        <v>557</v>
      </c>
      <c r="F24" s="24" t="s">
        <v>558</v>
      </c>
      <c r="G24" s="25" t="s">
        <v>168</v>
      </c>
      <c r="H24" s="26">
        <v>42007</v>
      </c>
      <c r="I24" s="30" t="s">
        <v>491</v>
      </c>
      <c r="J24" s="22">
        <v>12800</v>
      </c>
      <c r="K24" s="22"/>
      <c r="L24" s="31">
        <v>3</v>
      </c>
      <c r="M24" s="32">
        <v>0</v>
      </c>
      <c r="N24" s="32">
        <v>6480</v>
      </c>
      <c r="O24" s="32">
        <v>800</v>
      </c>
      <c r="P24" s="33" t="s">
        <v>559</v>
      </c>
      <c r="Q24" s="34">
        <v>1</v>
      </c>
      <c r="R24" s="35">
        <v>1</v>
      </c>
      <c r="S24" s="35">
        <v>3</v>
      </c>
      <c r="T24" s="34"/>
      <c r="U24" s="34"/>
      <c r="V24" s="34"/>
      <c r="W24" s="34">
        <v>6480</v>
      </c>
    </row>
    <row r="25" spans="1:23" ht="15" customHeight="1">
      <c r="A25" s="27" t="s">
        <v>101</v>
      </c>
      <c r="B25" s="21">
        <v>23</v>
      </c>
      <c r="C25" s="22" t="s">
        <v>544</v>
      </c>
      <c r="D25" s="22" t="s">
        <v>545</v>
      </c>
      <c r="E25" s="23" t="s">
        <v>560</v>
      </c>
      <c r="F25" s="24" t="s">
        <v>561</v>
      </c>
      <c r="G25" s="25" t="s">
        <v>168</v>
      </c>
      <c r="H25" s="26">
        <v>42007</v>
      </c>
      <c r="I25" s="30" t="s">
        <v>486</v>
      </c>
      <c r="J25" s="22">
        <v>55</v>
      </c>
      <c r="K25" s="22"/>
      <c r="L25" s="31">
        <v>1</v>
      </c>
      <c r="M25" s="32">
        <v>0</v>
      </c>
      <c r="N25" s="32">
        <v>6325</v>
      </c>
      <c r="O25" s="32">
        <v>280</v>
      </c>
      <c r="P25" s="33" t="s">
        <v>548</v>
      </c>
      <c r="Q25" s="34">
        <v>1</v>
      </c>
      <c r="R25" s="35">
        <v>1</v>
      </c>
      <c r="S25" s="35">
        <v>1</v>
      </c>
      <c r="T25" s="34"/>
      <c r="U25" s="34"/>
      <c r="V25" s="34"/>
      <c r="W25" s="34">
        <v>6325</v>
      </c>
    </row>
    <row r="26" spans="1:23" ht="15" customHeight="1">
      <c r="A26" s="27" t="s">
        <v>497</v>
      </c>
      <c r="B26" s="21">
        <v>24</v>
      </c>
      <c r="C26" s="22" t="s">
        <v>544</v>
      </c>
      <c r="D26" s="22" t="s">
        <v>545</v>
      </c>
      <c r="E26" s="23" t="s">
        <v>562</v>
      </c>
      <c r="F26" s="24" t="s">
        <v>561</v>
      </c>
      <c r="G26" s="25" t="s">
        <v>168</v>
      </c>
      <c r="H26" s="26">
        <v>42007</v>
      </c>
      <c r="I26" s="30" t="s">
        <v>486</v>
      </c>
      <c r="J26" s="22">
        <v>1288</v>
      </c>
      <c r="K26" s="22"/>
      <c r="L26" s="31">
        <v>1</v>
      </c>
      <c r="M26" s="32">
        <v>0</v>
      </c>
      <c r="N26" s="32">
        <v>6092</v>
      </c>
      <c r="O26" s="32">
        <v>400</v>
      </c>
      <c r="P26" s="33" t="s">
        <v>563</v>
      </c>
      <c r="Q26" s="34">
        <v>1</v>
      </c>
      <c r="R26" s="35">
        <v>1</v>
      </c>
      <c r="S26" s="35">
        <v>1</v>
      </c>
      <c r="T26" s="34"/>
      <c r="U26" s="34"/>
      <c r="V26" s="34"/>
      <c r="W26" s="34">
        <v>6092</v>
      </c>
    </row>
    <row r="27" spans="1:23" ht="15" customHeight="1">
      <c r="A27" s="27" t="s">
        <v>101</v>
      </c>
      <c r="B27" s="21">
        <v>25</v>
      </c>
      <c r="C27" s="22" t="s">
        <v>544</v>
      </c>
      <c r="D27" s="22" t="s">
        <v>549</v>
      </c>
      <c r="E27" s="23" t="s">
        <v>564</v>
      </c>
      <c r="F27" s="24" t="s">
        <v>565</v>
      </c>
      <c r="G27" s="25" t="s">
        <v>168</v>
      </c>
      <c r="H27" s="26">
        <v>42007</v>
      </c>
      <c r="I27" s="30" t="s">
        <v>514</v>
      </c>
      <c r="J27" s="22">
        <v>13340</v>
      </c>
      <c r="K27" s="22"/>
      <c r="L27" s="31">
        <v>4</v>
      </c>
      <c r="M27" s="32">
        <v>0</v>
      </c>
      <c r="N27" s="32">
        <v>18240</v>
      </c>
      <c r="O27" s="32">
        <v>1120</v>
      </c>
      <c r="P27" s="33" t="s">
        <v>556</v>
      </c>
      <c r="Q27" s="34">
        <v>1</v>
      </c>
      <c r="R27" s="35">
        <v>0.8</v>
      </c>
      <c r="S27" s="35">
        <v>3.2</v>
      </c>
      <c r="T27" s="34"/>
      <c r="U27" s="34"/>
      <c r="V27" s="34"/>
      <c r="W27" s="34">
        <v>18240</v>
      </c>
    </row>
    <row r="28" spans="1:23" ht="15" customHeight="1">
      <c r="A28" s="27" t="s">
        <v>497</v>
      </c>
      <c r="B28" s="21">
        <v>26</v>
      </c>
      <c r="C28" s="22" t="s">
        <v>544</v>
      </c>
      <c r="D28" s="22" t="s">
        <v>549</v>
      </c>
      <c r="E28" s="23" t="s">
        <v>566</v>
      </c>
      <c r="F28" s="24" t="s">
        <v>567</v>
      </c>
      <c r="G28" s="25" t="s">
        <v>168</v>
      </c>
      <c r="H28" s="26">
        <v>42007</v>
      </c>
      <c r="I28" s="30" t="s">
        <v>514</v>
      </c>
      <c r="J28" s="22">
        <v>17080</v>
      </c>
      <c r="K28" s="22"/>
      <c r="L28" s="31">
        <v>6</v>
      </c>
      <c r="M28" s="32">
        <v>0</v>
      </c>
      <c r="N28" s="32">
        <v>25200</v>
      </c>
      <c r="O28" s="32">
        <v>1630</v>
      </c>
      <c r="P28" s="33" t="s">
        <v>568</v>
      </c>
      <c r="Q28" s="34">
        <v>1</v>
      </c>
      <c r="R28" s="35">
        <v>1</v>
      </c>
      <c r="S28" s="35">
        <v>6</v>
      </c>
      <c r="T28" s="34"/>
      <c r="U28" s="34"/>
      <c r="V28" s="34"/>
      <c r="W28" s="34">
        <v>25200</v>
      </c>
    </row>
    <row r="29" spans="1:23" ht="15" customHeight="1">
      <c r="A29" s="27" t="s">
        <v>101</v>
      </c>
      <c r="B29" s="21">
        <v>27</v>
      </c>
      <c r="C29" s="22" t="s">
        <v>544</v>
      </c>
      <c r="D29" s="22" t="s">
        <v>549</v>
      </c>
      <c r="E29" s="23" t="s">
        <v>569</v>
      </c>
      <c r="F29" s="24" t="s">
        <v>570</v>
      </c>
      <c r="G29" s="25" t="s">
        <v>168</v>
      </c>
      <c r="H29" s="26">
        <v>42007</v>
      </c>
      <c r="I29" s="30" t="s">
        <v>514</v>
      </c>
      <c r="J29" s="22">
        <v>1920</v>
      </c>
      <c r="K29" s="22"/>
      <c r="L29" s="31">
        <v>2</v>
      </c>
      <c r="M29" s="32">
        <v>0</v>
      </c>
      <c r="N29" s="32">
        <v>6560</v>
      </c>
      <c r="O29" s="32">
        <v>460</v>
      </c>
      <c r="P29" s="33" t="s">
        <v>571</v>
      </c>
      <c r="Q29" s="34">
        <v>1</v>
      </c>
      <c r="R29" s="35">
        <v>0.8</v>
      </c>
      <c r="S29" s="35">
        <v>1.6</v>
      </c>
      <c r="T29" s="34"/>
      <c r="U29" s="34"/>
      <c r="V29" s="34"/>
      <c r="W29" s="34">
        <v>6560</v>
      </c>
    </row>
    <row r="30" spans="1:23" ht="15" customHeight="1">
      <c r="A30" s="27" t="s">
        <v>497</v>
      </c>
      <c r="B30" s="21">
        <v>28</v>
      </c>
      <c r="C30" s="22" t="s">
        <v>544</v>
      </c>
      <c r="D30" s="22" t="s">
        <v>549</v>
      </c>
      <c r="E30" s="23" t="s">
        <v>572</v>
      </c>
      <c r="F30" s="24" t="s">
        <v>570</v>
      </c>
      <c r="G30" s="25" t="s">
        <v>168</v>
      </c>
      <c r="H30" s="26">
        <v>42007</v>
      </c>
      <c r="I30" s="30" t="s">
        <v>514</v>
      </c>
      <c r="J30" s="22">
        <v>9030</v>
      </c>
      <c r="K30" s="22"/>
      <c r="L30" s="31">
        <v>9</v>
      </c>
      <c r="M30" s="32">
        <v>0</v>
      </c>
      <c r="N30" s="32">
        <v>33250</v>
      </c>
      <c r="O30" s="32">
        <v>2240</v>
      </c>
      <c r="P30" s="33" t="s">
        <v>573</v>
      </c>
      <c r="Q30" s="34">
        <v>1</v>
      </c>
      <c r="R30" s="35">
        <v>1</v>
      </c>
      <c r="S30" s="35">
        <v>9</v>
      </c>
      <c r="T30" s="34"/>
      <c r="U30" s="34"/>
      <c r="V30" s="34"/>
      <c r="W30" s="34">
        <v>33250</v>
      </c>
    </row>
    <row r="31" spans="1:23" ht="15" customHeight="1">
      <c r="A31" s="27" t="s">
        <v>101</v>
      </c>
      <c r="B31" s="21">
        <v>29</v>
      </c>
      <c r="C31" s="22" t="s">
        <v>553</v>
      </c>
      <c r="D31" s="22" t="s">
        <v>545</v>
      </c>
      <c r="E31" s="23" t="s">
        <v>574</v>
      </c>
      <c r="F31" s="24" t="s">
        <v>575</v>
      </c>
      <c r="G31" s="25" t="s">
        <v>168</v>
      </c>
      <c r="H31" s="26">
        <v>42014</v>
      </c>
      <c r="I31" s="30" t="s">
        <v>491</v>
      </c>
      <c r="J31" s="22">
        <v>2100</v>
      </c>
      <c r="K31" s="22"/>
      <c r="L31" s="31">
        <v>1</v>
      </c>
      <c r="M31" s="32">
        <v>0</v>
      </c>
      <c r="N31" s="32">
        <v>5280</v>
      </c>
      <c r="O31" s="32">
        <v>400</v>
      </c>
      <c r="P31" s="33" t="s">
        <v>576</v>
      </c>
      <c r="Q31" s="34">
        <v>1</v>
      </c>
      <c r="R31" s="35">
        <v>1</v>
      </c>
      <c r="S31" s="35">
        <v>1</v>
      </c>
      <c r="T31" s="34"/>
      <c r="U31" s="34"/>
      <c r="V31" s="34"/>
      <c r="W31" s="34">
        <v>5280</v>
      </c>
    </row>
    <row r="32" spans="1:23" ht="15" customHeight="1">
      <c r="A32" s="27" t="s">
        <v>497</v>
      </c>
      <c r="B32" s="21">
        <v>30</v>
      </c>
      <c r="C32" s="22" t="s">
        <v>544</v>
      </c>
      <c r="D32" s="22" t="s">
        <v>545</v>
      </c>
      <c r="E32" s="23" t="s">
        <v>577</v>
      </c>
      <c r="F32" s="24" t="s">
        <v>578</v>
      </c>
      <c r="G32" s="25" t="s">
        <v>168</v>
      </c>
      <c r="H32" s="26">
        <v>42014</v>
      </c>
      <c r="I32" s="30" t="s">
        <v>514</v>
      </c>
      <c r="J32" s="22">
        <v>6210</v>
      </c>
      <c r="K32" s="22"/>
      <c r="L32" s="31">
        <v>2</v>
      </c>
      <c r="M32" s="32">
        <v>0</v>
      </c>
      <c r="N32" s="32">
        <v>10370</v>
      </c>
      <c r="O32" s="32">
        <v>560</v>
      </c>
      <c r="P32" s="33" t="s">
        <v>579</v>
      </c>
      <c r="Q32" s="34">
        <v>1</v>
      </c>
      <c r="R32" s="35">
        <v>1</v>
      </c>
      <c r="S32" s="35">
        <v>2</v>
      </c>
      <c r="T32" s="34"/>
      <c r="U32" s="34"/>
      <c r="V32" s="34"/>
      <c r="W32" s="34">
        <v>10370</v>
      </c>
    </row>
    <row r="33" spans="1:23" ht="15" customHeight="1">
      <c r="A33" s="27" t="s">
        <v>101</v>
      </c>
      <c r="B33" s="21">
        <v>31</v>
      </c>
      <c r="C33" s="22" t="s">
        <v>544</v>
      </c>
      <c r="D33" s="22" t="s">
        <v>545</v>
      </c>
      <c r="E33" s="23" t="s">
        <v>580</v>
      </c>
      <c r="F33" s="24" t="s">
        <v>581</v>
      </c>
      <c r="G33" s="25" t="s">
        <v>168</v>
      </c>
      <c r="H33" s="26">
        <v>42014</v>
      </c>
      <c r="I33" s="30" t="s">
        <v>495</v>
      </c>
      <c r="J33" s="22">
        <v>6310</v>
      </c>
      <c r="K33" s="22"/>
      <c r="L33" s="31">
        <v>2</v>
      </c>
      <c r="M33" s="32">
        <v>0</v>
      </c>
      <c r="N33" s="32">
        <v>10270</v>
      </c>
      <c r="O33" s="32">
        <v>560</v>
      </c>
      <c r="P33" s="33" t="s">
        <v>582</v>
      </c>
      <c r="Q33" s="34">
        <v>1</v>
      </c>
      <c r="R33" s="35">
        <v>1</v>
      </c>
      <c r="S33" s="35">
        <v>2</v>
      </c>
      <c r="T33" s="34"/>
      <c r="U33" s="34"/>
      <c r="V33" s="34"/>
      <c r="W33" s="34">
        <v>10270</v>
      </c>
    </row>
    <row r="34" spans="1:23" ht="15" customHeight="1">
      <c r="A34" s="27" t="s">
        <v>497</v>
      </c>
      <c r="B34" s="21">
        <v>32</v>
      </c>
      <c r="C34" s="22" t="s">
        <v>553</v>
      </c>
      <c r="D34" s="22" t="s">
        <v>549</v>
      </c>
      <c r="E34" s="23" t="s">
        <v>583</v>
      </c>
      <c r="F34" s="24" t="s">
        <v>584</v>
      </c>
      <c r="G34" s="25" t="s">
        <v>168</v>
      </c>
      <c r="H34" s="26">
        <v>42015</v>
      </c>
      <c r="I34" s="30" t="s">
        <v>514</v>
      </c>
      <c r="J34" s="22">
        <v>16380</v>
      </c>
      <c r="K34" s="22"/>
      <c r="L34" s="31">
        <v>4</v>
      </c>
      <c r="M34" s="32">
        <v>0</v>
      </c>
      <c r="N34" s="32">
        <v>15200</v>
      </c>
      <c r="O34" s="32">
        <v>1120</v>
      </c>
      <c r="P34" s="33" t="s">
        <v>585</v>
      </c>
      <c r="Q34" s="34">
        <v>1</v>
      </c>
      <c r="R34" s="35">
        <v>1</v>
      </c>
      <c r="S34" s="35">
        <v>4</v>
      </c>
      <c r="T34" s="34"/>
      <c r="U34" s="34"/>
      <c r="V34" s="34"/>
      <c r="W34" s="34">
        <v>15200</v>
      </c>
    </row>
    <row r="35" spans="1:23" ht="15" customHeight="1">
      <c r="A35" s="27" t="s">
        <v>101</v>
      </c>
      <c r="B35" s="21">
        <v>33</v>
      </c>
      <c r="C35" s="22" t="s">
        <v>553</v>
      </c>
      <c r="D35" s="22" t="s">
        <v>549</v>
      </c>
      <c r="E35" s="23" t="s">
        <v>586</v>
      </c>
      <c r="F35" s="24" t="s">
        <v>584</v>
      </c>
      <c r="G35" s="25" t="s">
        <v>168</v>
      </c>
      <c r="H35" s="26">
        <v>42015</v>
      </c>
      <c r="I35" s="30" t="s">
        <v>514</v>
      </c>
      <c r="J35" s="22">
        <v>11280</v>
      </c>
      <c r="K35" s="22"/>
      <c r="L35" s="31">
        <v>2</v>
      </c>
      <c r="M35" s="32">
        <v>0</v>
      </c>
      <c r="N35" s="32">
        <v>8000</v>
      </c>
      <c r="O35" s="32">
        <v>800</v>
      </c>
      <c r="P35" s="33" t="s">
        <v>587</v>
      </c>
      <c r="Q35" s="34">
        <v>1</v>
      </c>
      <c r="R35" s="35">
        <v>1</v>
      </c>
      <c r="S35" s="35">
        <v>2</v>
      </c>
      <c r="T35" s="34"/>
      <c r="U35" s="34"/>
      <c r="V35" s="34"/>
      <c r="W35" s="34">
        <v>8000</v>
      </c>
    </row>
    <row r="36" spans="1:23" ht="15" customHeight="1">
      <c r="A36" s="27" t="s">
        <v>497</v>
      </c>
      <c r="B36" s="21">
        <v>34</v>
      </c>
      <c r="C36" s="22" t="s">
        <v>553</v>
      </c>
      <c r="D36" s="22" t="s">
        <v>549</v>
      </c>
      <c r="E36" s="23" t="s">
        <v>588</v>
      </c>
      <c r="F36" s="24" t="s">
        <v>589</v>
      </c>
      <c r="G36" s="25" t="s">
        <v>168</v>
      </c>
      <c r="H36" s="26">
        <v>42015</v>
      </c>
      <c r="I36" s="30" t="s">
        <v>491</v>
      </c>
      <c r="J36" s="22">
        <v>11500</v>
      </c>
      <c r="K36" s="22"/>
      <c r="L36" s="31">
        <v>9</v>
      </c>
      <c r="M36" s="32">
        <v>0</v>
      </c>
      <c r="N36" s="32">
        <v>20780</v>
      </c>
      <c r="O36" s="32">
        <v>2520</v>
      </c>
      <c r="P36" s="33" t="s">
        <v>590</v>
      </c>
      <c r="Q36" s="34">
        <v>1</v>
      </c>
      <c r="R36" s="35">
        <v>0.9</v>
      </c>
      <c r="S36" s="35">
        <v>8.1</v>
      </c>
      <c r="T36" s="34"/>
      <c r="U36" s="34"/>
      <c r="V36" s="34"/>
      <c r="W36" s="34">
        <v>20780</v>
      </c>
    </row>
    <row r="37" spans="1:23" ht="15" customHeight="1">
      <c r="A37" s="27" t="s">
        <v>101</v>
      </c>
      <c r="B37" s="21">
        <v>35</v>
      </c>
      <c r="C37" s="22" t="s">
        <v>553</v>
      </c>
      <c r="D37" s="22" t="s">
        <v>545</v>
      </c>
      <c r="E37" s="23" t="s">
        <v>591</v>
      </c>
      <c r="F37" s="24" t="s">
        <v>592</v>
      </c>
      <c r="G37" s="25" t="s">
        <v>168</v>
      </c>
      <c r="H37" s="26">
        <v>42015</v>
      </c>
      <c r="I37" s="30" t="s">
        <v>500</v>
      </c>
      <c r="J37" s="22">
        <v>500</v>
      </c>
      <c r="K37" s="22"/>
      <c r="L37" s="31">
        <v>1</v>
      </c>
      <c r="M37" s="32">
        <v>0</v>
      </c>
      <c r="N37" s="32">
        <v>4380</v>
      </c>
      <c r="O37" s="32">
        <v>230</v>
      </c>
      <c r="P37" s="33" t="s">
        <v>593</v>
      </c>
      <c r="Q37" s="34">
        <v>1</v>
      </c>
      <c r="R37" s="35">
        <v>1</v>
      </c>
      <c r="S37" s="35">
        <v>1</v>
      </c>
      <c r="T37" s="34"/>
      <c r="U37" s="34"/>
      <c r="V37" s="34"/>
      <c r="W37" s="34">
        <v>4380</v>
      </c>
    </row>
    <row r="38" spans="1:23" ht="15" customHeight="1">
      <c r="A38" s="27" t="s">
        <v>497</v>
      </c>
      <c r="B38" s="21">
        <v>36</v>
      </c>
      <c r="C38" s="22" t="s">
        <v>553</v>
      </c>
      <c r="D38" s="22" t="s">
        <v>549</v>
      </c>
      <c r="E38" s="23" t="s">
        <v>594</v>
      </c>
      <c r="F38" s="24" t="s">
        <v>595</v>
      </c>
      <c r="G38" s="25" t="s">
        <v>168</v>
      </c>
      <c r="H38" s="26">
        <v>42021</v>
      </c>
      <c r="I38" s="30" t="s">
        <v>495</v>
      </c>
      <c r="J38" s="22">
        <v>10580</v>
      </c>
      <c r="K38" s="22"/>
      <c r="L38" s="31">
        <v>5</v>
      </c>
      <c r="M38" s="32">
        <v>0</v>
      </c>
      <c r="N38" s="32">
        <v>21000</v>
      </c>
      <c r="O38" s="32">
        <v>1400</v>
      </c>
      <c r="P38" s="33" t="s">
        <v>596</v>
      </c>
      <c r="Q38" s="34">
        <v>1</v>
      </c>
      <c r="R38" s="35">
        <v>1</v>
      </c>
      <c r="S38" s="35">
        <v>5</v>
      </c>
      <c r="T38" s="34"/>
      <c r="U38" s="34"/>
      <c r="V38" s="34"/>
      <c r="W38" s="34">
        <v>21000</v>
      </c>
    </row>
    <row r="39" spans="1:23" ht="15" customHeight="1">
      <c r="A39" s="27" t="s">
        <v>101</v>
      </c>
      <c r="B39" s="21">
        <v>37</v>
      </c>
      <c r="C39" s="22" t="s">
        <v>553</v>
      </c>
      <c r="D39" s="22" t="s">
        <v>549</v>
      </c>
      <c r="E39" s="23" t="s">
        <v>597</v>
      </c>
      <c r="F39" s="24" t="s">
        <v>598</v>
      </c>
      <c r="G39" s="25" t="s">
        <v>168</v>
      </c>
      <c r="H39" s="26">
        <v>42021</v>
      </c>
      <c r="I39" s="30" t="s">
        <v>491</v>
      </c>
      <c r="J39" s="22">
        <v>7300</v>
      </c>
      <c r="K39" s="22"/>
      <c r="L39" s="31">
        <v>2</v>
      </c>
      <c r="M39" s="32">
        <v>0</v>
      </c>
      <c r="N39" s="32">
        <v>11980</v>
      </c>
      <c r="O39" s="32">
        <v>800</v>
      </c>
      <c r="P39" s="33" t="s">
        <v>599</v>
      </c>
      <c r="Q39" s="34">
        <v>1</v>
      </c>
      <c r="R39" s="35">
        <v>0.96</v>
      </c>
      <c r="S39" s="35">
        <v>1.92</v>
      </c>
      <c r="T39" s="34"/>
      <c r="U39" s="34"/>
      <c r="V39" s="34"/>
      <c r="W39" s="34">
        <v>11980</v>
      </c>
    </row>
    <row r="40" spans="1:23" ht="15" customHeight="1">
      <c r="A40" s="27" t="s">
        <v>497</v>
      </c>
      <c r="B40" s="21">
        <v>38</v>
      </c>
      <c r="C40" s="22" t="s">
        <v>553</v>
      </c>
      <c r="D40" s="22" t="s">
        <v>549</v>
      </c>
      <c r="E40" s="23" t="s">
        <v>600</v>
      </c>
      <c r="F40" s="24" t="s">
        <v>598</v>
      </c>
      <c r="G40" s="25" t="s">
        <v>168</v>
      </c>
      <c r="H40" s="26">
        <v>42021</v>
      </c>
      <c r="I40" s="30" t="s">
        <v>491</v>
      </c>
      <c r="J40" s="22">
        <v>3185</v>
      </c>
      <c r="K40" s="22"/>
      <c r="L40" s="31">
        <v>1</v>
      </c>
      <c r="M40" s="32">
        <v>0</v>
      </c>
      <c r="N40" s="32">
        <v>4195</v>
      </c>
      <c r="O40" s="32">
        <v>0</v>
      </c>
      <c r="P40" s="33" t="s">
        <v>601</v>
      </c>
      <c r="Q40" s="34">
        <v>1</v>
      </c>
      <c r="R40" s="35">
        <v>1</v>
      </c>
      <c r="S40" s="35">
        <v>1</v>
      </c>
      <c r="T40" s="34"/>
      <c r="U40" s="34"/>
      <c r="V40" s="34"/>
      <c r="W40" s="34">
        <v>4195</v>
      </c>
    </row>
    <row r="41" spans="1:23" ht="15" customHeight="1">
      <c r="A41" s="27" t="s">
        <v>101</v>
      </c>
      <c r="B41" s="21">
        <v>39</v>
      </c>
      <c r="C41" s="22" t="s">
        <v>544</v>
      </c>
      <c r="D41" s="22" t="s">
        <v>545</v>
      </c>
      <c r="E41" s="23" t="s">
        <v>602</v>
      </c>
      <c r="F41" s="24" t="s">
        <v>603</v>
      </c>
      <c r="G41" s="25" t="s">
        <v>168</v>
      </c>
      <c r="H41" s="26">
        <v>42022</v>
      </c>
      <c r="I41" s="30" t="s">
        <v>514</v>
      </c>
      <c r="J41" s="22">
        <v>55</v>
      </c>
      <c r="K41" s="22"/>
      <c r="L41" s="31">
        <v>1</v>
      </c>
      <c r="M41" s="32">
        <v>0</v>
      </c>
      <c r="N41" s="32">
        <v>6325</v>
      </c>
      <c r="O41" s="32">
        <v>280</v>
      </c>
      <c r="P41" s="33" t="s">
        <v>548</v>
      </c>
      <c r="Q41" s="34">
        <v>1</v>
      </c>
      <c r="R41" s="35">
        <v>1</v>
      </c>
      <c r="S41" s="35">
        <v>1</v>
      </c>
      <c r="T41" s="34"/>
      <c r="U41" s="34"/>
      <c r="V41" s="34"/>
      <c r="W41" s="34">
        <v>6325</v>
      </c>
    </row>
    <row r="42" spans="1:23" ht="15" customHeight="1">
      <c r="A42" s="27" t="s">
        <v>497</v>
      </c>
      <c r="B42" s="21">
        <v>40</v>
      </c>
      <c r="C42" s="22" t="s">
        <v>544</v>
      </c>
      <c r="D42" s="22" t="s">
        <v>549</v>
      </c>
      <c r="E42" s="23" t="s">
        <v>604</v>
      </c>
      <c r="F42" s="24" t="s">
        <v>605</v>
      </c>
      <c r="G42" s="25" t="s">
        <v>168</v>
      </c>
      <c r="H42" s="26">
        <v>42022</v>
      </c>
      <c r="I42" s="30" t="s">
        <v>507</v>
      </c>
      <c r="J42" s="22">
        <v>13340</v>
      </c>
      <c r="K42" s="22"/>
      <c r="L42" s="31">
        <v>4</v>
      </c>
      <c r="M42" s="32">
        <v>0</v>
      </c>
      <c r="N42" s="32">
        <v>18240</v>
      </c>
      <c r="O42" s="32">
        <v>840</v>
      </c>
      <c r="P42" s="33" t="s">
        <v>606</v>
      </c>
      <c r="Q42" s="34">
        <v>1</v>
      </c>
      <c r="R42" s="35">
        <v>0.8</v>
      </c>
      <c r="S42" s="35">
        <v>3.2</v>
      </c>
      <c r="T42" s="34"/>
      <c r="U42" s="34"/>
      <c r="V42" s="34"/>
      <c r="W42" s="34">
        <v>17990</v>
      </c>
    </row>
    <row r="43" spans="1:23" ht="15" customHeight="1">
      <c r="A43" s="27" t="s">
        <v>101</v>
      </c>
      <c r="B43" s="21">
        <v>41</v>
      </c>
      <c r="C43" s="22" t="s">
        <v>553</v>
      </c>
      <c r="D43" s="22" t="s">
        <v>549</v>
      </c>
      <c r="E43" s="23" t="s">
        <v>607</v>
      </c>
      <c r="F43" s="24" t="s">
        <v>608</v>
      </c>
      <c r="G43" s="25" t="s">
        <v>168</v>
      </c>
      <c r="H43" s="26">
        <v>42022</v>
      </c>
      <c r="I43" s="30" t="s">
        <v>507</v>
      </c>
      <c r="J43" s="22">
        <v>14780</v>
      </c>
      <c r="K43" s="22"/>
      <c r="L43" s="31">
        <v>4</v>
      </c>
      <c r="M43" s="32">
        <v>0</v>
      </c>
      <c r="N43" s="32">
        <v>16800</v>
      </c>
      <c r="O43" s="32">
        <v>1120</v>
      </c>
      <c r="P43" s="33" t="s">
        <v>609</v>
      </c>
      <c r="Q43" s="34">
        <v>1</v>
      </c>
      <c r="R43" s="35">
        <v>0.8</v>
      </c>
      <c r="S43" s="35">
        <v>3.2</v>
      </c>
      <c r="T43" s="34"/>
      <c r="U43" s="34"/>
      <c r="V43" s="34"/>
      <c r="W43" s="34">
        <v>16550</v>
      </c>
    </row>
    <row r="44" spans="1:23" ht="15" customHeight="1">
      <c r="A44" s="27" t="s">
        <v>497</v>
      </c>
      <c r="B44" s="21">
        <v>42</v>
      </c>
      <c r="C44" s="22" t="s">
        <v>553</v>
      </c>
      <c r="D44" s="22" t="s">
        <v>549</v>
      </c>
      <c r="E44" s="23" t="s">
        <v>610</v>
      </c>
      <c r="F44" s="24" t="s">
        <v>611</v>
      </c>
      <c r="G44" s="25" t="s">
        <v>168</v>
      </c>
      <c r="H44" s="26">
        <v>42026</v>
      </c>
      <c r="I44" s="30" t="s">
        <v>495</v>
      </c>
      <c r="J44" s="22">
        <v>13340</v>
      </c>
      <c r="K44" s="22"/>
      <c r="L44" s="31">
        <v>4</v>
      </c>
      <c r="M44" s="32">
        <v>0</v>
      </c>
      <c r="N44" s="32">
        <v>1640</v>
      </c>
      <c r="O44" s="32">
        <v>1360</v>
      </c>
      <c r="P44" s="33" t="s">
        <v>612</v>
      </c>
      <c r="Q44" s="34">
        <v>1</v>
      </c>
      <c r="R44" s="35">
        <v>1</v>
      </c>
      <c r="S44" s="35">
        <v>4</v>
      </c>
      <c r="T44" s="34"/>
      <c r="U44" s="34"/>
      <c r="V44" s="34"/>
      <c r="W44" s="34">
        <v>1640</v>
      </c>
    </row>
    <row r="45" spans="1:23" ht="15" customHeight="1">
      <c r="A45" s="27" t="s">
        <v>101</v>
      </c>
      <c r="B45" s="21">
        <v>43</v>
      </c>
      <c r="C45" s="22" t="s">
        <v>544</v>
      </c>
      <c r="D45" s="22" t="s">
        <v>549</v>
      </c>
      <c r="E45" s="23" t="s">
        <v>613</v>
      </c>
      <c r="F45" s="24" t="s">
        <v>614</v>
      </c>
      <c r="G45" s="25" t="s">
        <v>168</v>
      </c>
      <c r="H45" s="26">
        <v>42028</v>
      </c>
      <c r="I45" s="30" t="s">
        <v>514</v>
      </c>
      <c r="J45" s="22">
        <v>18280</v>
      </c>
      <c r="K45" s="22"/>
      <c r="L45" s="31">
        <v>6</v>
      </c>
      <c r="M45" s="32">
        <v>0</v>
      </c>
      <c r="N45" s="32">
        <v>24000</v>
      </c>
      <c r="O45" s="32">
        <v>1680</v>
      </c>
      <c r="P45" s="33" t="s">
        <v>615</v>
      </c>
      <c r="Q45" s="34">
        <v>1</v>
      </c>
      <c r="R45" s="35">
        <v>1</v>
      </c>
      <c r="S45" s="35">
        <v>6</v>
      </c>
      <c r="T45" s="34"/>
      <c r="U45" s="34"/>
      <c r="V45" s="34"/>
      <c r="W45" s="34">
        <v>24000</v>
      </c>
    </row>
    <row r="46" spans="1:23" ht="15" customHeight="1">
      <c r="A46" s="27" t="s">
        <v>497</v>
      </c>
      <c r="B46" s="21">
        <v>44</v>
      </c>
      <c r="C46" s="22" t="s">
        <v>544</v>
      </c>
      <c r="D46" s="22" t="s">
        <v>549</v>
      </c>
      <c r="E46" s="23" t="s">
        <v>616</v>
      </c>
      <c r="F46" s="24" t="s">
        <v>617</v>
      </c>
      <c r="G46" s="25" t="s">
        <v>168</v>
      </c>
      <c r="H46" s="26">
        <v>42028</v>
      </c>
      <c r="I46" s="30" t="s">
        <v>507</v>
      </c>
      <c r="J46" s="22">
        <v>20730</v>
      </c>
      <c r="K46" s="22"/>
      <c r="L46" s="31">
        <v>4</v>
      </c>
      <c r="M46" s="32">
        <v>0</v>
      </c>
      <c r="N46" s="32">
        <v>10850</v>
      </c>
      <c r="O46" s="32">
        <v>1120</v>
      </c>
      <c r="P46" s="33" t="s">
        <v>618</v>
      </c>
      <c r="Q46" s="34">
        <v>1</v>
      </c>
      <c r="R46" s="35">
        <v>0.6</v>
      </c>
      <c r="S46" s="35">
        <v>2.4</v>
      </c>
      <c r="T46" s="34"/>
      <c r="U46" s="34"/>
      <c r="V46" s="34"/>
      <c r="W46" s="34">
        <v>10850</v>
      </c>
    </row>
    <row r="47" spans="1:23" ht="15" customHeight="1">
      <c r="A47" s="27" t="s">
        <v>101</v>
      </c>
      <c r="B47" s="21">
        <v>45</v>
      </c>
      <c r="C47" s="22" t="s">
        <v>553</v>
      </c>
      <c r="D47" s="22" t="s">
        <v>549</v>
      </c>
      <c r="E47" s="23" t="s">
        <v>619</v>
      </c>
      <c r="F47" s="24" t="s">
        <v>620</v>
      </c>
      <c r="G47" s="25" t="s">
        <v>168</v>
      </c>
      <c r="H47" s="26">
        <v>42028</v>
      </c>
      <c r="I47" s="30" t="s">
        <v>507</v>
      </c>
      <c r="J47" s="22">
        <v>10217</v>
      </c>
      <c r="K47" s="22"/>
      <c r="L47" s="31">
        <v>8</v>
      </c>
      <c r="M47" s="32">
        <v>0</v>
      </c>
      <c r="N47" s="32">
        <v>32063</v>
      </c>
      <c r="O47" s="32">
        <v>2240</v>
      </c>
      <c r="P47" s="33" t="s">
        <v>621</v>
      </c>
      <c r="Q47" s="34">
        <v>1</v>
      </c>
      <c r="R47" s="35">
        <v>1</v>
      </c>
      <c r="S47" s="35">
        <v>8</v>
      </c>
      <c r="T47" s="34"/>
      <c r="U47" s="34"/>
      <c r="V47" s="34"/>
      <c r="W47" s="34">
        <v>32063</v>
      </c>
    </row>
    <row r="48" spans="1:23" ht="15" customHeight="1">
      <c r="A48" s="27" t="s">
        <v>497</v>
      </c>
      <c r="B48" s="21">
        <v>46</v>
      </c>
      <c r="C48" s="22" t="s">
        <v>553</v>
      </c>
      <c r="D48" s="22" t="s">
        <v>545</v>
      </c>
      <c r="E48" s="23" t="s">
        <v>622</v>
      </c>
      <c r="F48" s="24" t="s">
        <v>623</v>
      </c>
      <c r="G48" s="25" t="s">
        <v>168</v>
      </c>
      <c r="H48" s="26">
        <v>42028</v>
      </c>
      <c r="I48" s="30" t="s">
        <v>500</v>
      </c>
      <c r="J48" s="22">
        <v>2100</v>
      </c>
      <c r="K48" s="22"/>
      <c r="L48" s="31">
        <v>1</v>
      </c>
      <c r="M48" s="32">
        <v>0</v>
      </c>
      <c r="N48" s="32">
        <v>5280</v>
      </c>
      <c r="O48" s="32">
        <v>400</v>
      </c>
      <c r="P48" s="33" t="s">
        <v>624</v>
      </c>
      <c r="Q48" s="34">
        <v>1</v>
      </c>
      <c r="R48" s="35">
        <v>1</v>
      </c>
      <c r="S48" s="35">
        <v>1</v>
      </c>
      <c r="T48" s="34"/>
      <c r="U48" s="34"/>
      <c r="V48" s="34"/>
      <c r="W48" s="34">
        <v>5280</v>
      </c>
    </row>
    <row r="49" spans="1:23" ht="15" customHeight="1">
      <c r="A49" s="27" t="s">
        <v>101</v>
      </c>
      <c r="B49" s="21">
        <v>47</v>
      </c>
      <c r="C49" s="22" t="s">
        <v>553</v>
      </c>
      <c r="D49" s="22" t="s">
        <v>545</v>
      </c>
      <c r="E49" s="23" t="s">
        <v>625</v>
      </c>
      <c r="F49" s="24" t="s">
        <v>626</v>
      </c>
      <c r="G49" s="25" t="s">
        <v>168</v>
      </c>
      <c r="H49" s="26">
        <v>42028</v>
      </c>
      <c r="I49" s="30" t="s">
        <v>507</v>
      </c>
      <c r="J49" s="22">
        <v>4640</v>
      </c>
      <c r="K49" s="22"/>
      <c r="L49" s="31">
        <v>2</v>
      </c>
      <c r="M49" s="32">
        <v>0</v>
      </c>
      <c r="N49" s="32">
        <v>14640</v>
      </c>
      <c r="O49" s="32">
        <v>800</v>
      </c>
      <c r="P49" s="33" t="s">
        <v>627</v>
      </c>
      <c r="Q49" s="34">
        <v>1</v>
      </c>
      <c r="R49" s="35">
        <v>1</v>
      </c>
      <c r="S49" s="35">
        <v>2</v>
      </c>
      <c r="T49" s="34"/>
      <c r="U49" s="34"/>
      <c r="V49" s="34"/>
      <c r="W49" s="34">
        <v>14640</v>
      </c>
    </row>
    <row r="50" spans="1:23" ht="15" customHeight="1">
      <c r="A50" s="27" t="s">
        <v>497</v>
      </c>
      <c r="B50" s="21">
        <v>48</v>
      </c>
      <c r="C50" s="22" t="s">
        <v>553</v>
      </c>
      <c r="D50" s="22" t="s">
        <v>545</v>
      </c>
      <c r="E50" s="23" t="s">
        <v>628</v>
      </c>
      <c r="F50" s="24" t="s">
        <v>629</v>
      </c>
      <c r="G50" s="25" t="s">
        <v>168</v>
      </c>
      <c r="H50" s="26">
        <v>42028</v>
      </c>
      <c r="I50" s="30" t="s">
        <v>500</v>
      </c>
      <c r="J50" s="22">
        <v>2100</v>
      </c>
      <c r="K50" s="22"/>
      <c r="L50" s="31">
        <v>1</v>
      </c>
      <c r="M50" s="32">
        <v>0</v>
      </c>
      <c r="N50" s="32">
        <v>5280</v>
      </c>
      <c r="O50" s="32">
        <v>400</v>
      </c>
      <c r="P50" s="33" t="s">
        <v>624</v>
      </c>
      <c r="Q50" s="34">
        <v>1</v>
      </c>
      <c r="R50" s="35">
        <v>1</v>
      </c>
      <c r="S50" s="35">
        <v>1</v>
      </c>
      <c r="T50" s="34"/>
      <c r="U50" s="34"/>
      <c r="V50" s="34"/>
      <c r="W50" s="34">
        <v>5030</v>
      </c>
    </row>
    <row r="51" spans="1:23" ht="15" customHeight="1">
      <c r="A51" s="27" t="s">
        <v>101</v>
      </c>
      <c r="B51" s="21">
        <v>49</v>
      </c>
      <c r="C51" s="22" t="s">
        <v>553</v>
      </c>
      <c r="D51" s="22" t="s">
        <v>549</v>
      </c>
      <c r="E51" s="23" t="s">
        <v>630</v>
      </c>
      <c r="F51" s="24" t="s">
        <v>631</v>
      </c>
      <c r="G51" s="25" t="s">
        <v>168</v>
      </c>
      <c r="H51" s="26">
        <v>42029</v>
      </c>
      <c r="I51" s="30" t="s">
        <v>491</v>
      </c>
      <c r="J51" s="22">
        <v>13340</v>
      </c>
      <c r="K51" s="22"/>
      <c r="L51" s="31">
        <v>4</v>
      </c>
      <c r="M51" s="32">
        <v>0</v>
      </c>
      <c r="N51" s="32">
        <v>18240</v>
      </c>
      <c r="O51" s="32">
        <v>1120</v>
      </c>
      <c r="P51" s="33" t="s">
        <v>632</v>
      </c>
      <c r="Q51" s="34">
        <v>1</v>
      </c>
      <c r="R51" s="35">
        <v>0.8</v>
      </c>
      <c r="S51" s="35">
        <v>3.2</v>
      </c>
      <c r="T51" s="34"/>
      <c r="U51" s="34"/>
      <c r="V51" s="34"/>
      <c r="W51" s="34">
        <v>18240</v>
      </c>
    </row>
    <row r="52" spans="1:23" ht="15" customHeight="1">
      <c r="A52" s="27" t="s">
        <v>497</v>
      </c>
      <c r="B52" s="21">
        <v>50</v>
      </c>
      <c r="C52" s="22" t="s">
        <v>544</v>
      </c>
      <c r="D52" s="22" t="s">
        <v>545</v>
      </c>
      <c r="E52" s="23" t="s">
        <v>633</v>
      </c>
      <c r="F52" s="24" t="s">
        <v>634</v>
      </c>
      <c r="G52" s="25" t="s">
        <v>168</v>
      </c>
      <c r="H52" s="26">
        <v>42029</v>
      </c>
      <c r="I52" s="30" t="s">
        <v>500</v>
      </c>
      <c r="J52" s="22">
        <v>0</v>
      </c>
      <c r="K52" s="22"/>
      <c r="L52" s="31">
        <v>1</v>
      </c>
      <c r="M52" s="32">
        <v>0</v>
      </c>
      <c r="N52" s="32">
        <v>6380</v>
      </c>
      <c r="O52" s="32">
        <v>280</v>
      </c>
      <c r="P52" s="33" t="s">
        <v>635</v>
      </c>
      <c r="Q52" s="34">
        <v>1</v>
      </c>
      <c r="R52" s="35">
        <v>1</v>
      </c>
      <c r="S52" s="35">
        <v>1</v>
      </c>
      <c r="T52" s="34"/>
      <c r="U52" s="34"/>
      <c r="V52" s="34"/>
      <c r="W52" s="34">
        <v>6380</v>
      </c>
    </row>
    <row r="53" spans="1:23" ht="15" customHeight="1">
      <c r="A53" s="27" t="s">
        <v>101</v>
      </c>
      <c r="B53" s="21">
        <v>51</v>
      </c>
      <c r="C53" s="22" t="s">
        <v>544</v>
      </c>
      <c r="D53" s="22" t="s">
        <v>549</v>
      </c>
      <c r="E53" s="23" t="s">
        <v>636</v>
      </c>
      <c r="F53" s="24" t="s">
        <v>637</v>
      </c>
      <c r="G53" s="25" t="s">
        <v>168</v>
      </c>
      <c r="H53" s="26">
        <v>42029</v>
      </c>
      <c r="I53" s="30" t="s">
        <v>514</v>
      </c>
      <c r="J53" s="22">
        <v>17900</v>
      </c>
      <c r="K53" s="22"/>
      <c r="L53" s="31">
        <v>4</v>
      </c>
      <c r="M53" s="32">
        <v>0</v>
      </c>
      <c r="N53" s="32">
        <v>13680</v>
      </c>
      <c r="O53" s="32">
        <v>1120</v>
      </c>
      <c r="P53" s="33" t="s">
        <v>638</v>
      </c>
      <c r="Q53" s="34">
        <v>1</v>
      </c>
      <c r="R53" s="35">
        <v>0.6</v>
      </c>
      <c r="S53" s="35">
        <v>2.4</v>
      </c>
      <c r="T53" s="34"/>
      <c r="U53" s="34"/>
      <c r="V53" s="34"/>
      <c r="W53" s="34">
        <v>13680</v>
      </c>
    </row>
    <row r="54" spans="1:23" ht="15" customHeight="1">
      <c r="A54" s="27" t="s">
        <v>497</v>
      </c>
      <c r="B54" s="21">
        <v>52</v>
      </c>
      <c r="C54" s="22" t="s">
        <v>544</v>
      </c>
      <c r="D54" s="22" t="s">
        <v>549</v>
      </c>
      <c r="E54" s="23" t="s">
        <v>639</v>
      </c>
      <c r="F54" s="24" t="s">
        <v>640</v>
      </c>
      <c r="G54" s="25" t="s">
        <v>168</v>
      </c>
      <c r="H54" s="26">
        <v>42029</v>
      </c>
      <c r="I54" s="30" t="s">
        <v>514</v>
      </c>
      <c r="J54" s="22">
        <v>17900</v>
      </c>
      <c r="K54" s="22"/>
      <c r="L54" s="31">
        <v>4</v>
      </c>
      <c r="M54" s="32">
        <v>0</v>
      </c>
      <c r="N54" s="32">
        <v>13680</v>
      </c>
      <c r="O54" s="32">
        <v>1120</v>
      </c>
      <c r="P54" s="33" t="s">
        <v>641</v>
      </c>
      <c r="Q54" s="34">
        <v>1</v>
      </c>
      <c r="R54" s="35">
        <v>0.6</v>
      </c>
      <c r="S54" s="35">
        <v>2.4</v>
      </c>
      <c r="T54" s="34"/>
      <c r="U54" s="34"/>
      <c r="V54" s="34"/>
      <c r="W54" s="34">
        <v>13680</v>
      </c>
    </row>
    <row r="55" spans="1:23" ht="15" customHeight="1">
      <c r="A55" s="27" t="s">
        <v>101</v>
      </c>
      <c r="B55" s="21">
        <v>53</v>
      </c>
      <c r="C55" s="22" t="s">
        <v>544</v>
      </c>
      <c r="D55" s="22" t="s">
        <v>545</v>
      </c>
      <c r="E55" s="23" t="s">
        <v>642</v>
      </c>
      <c r="F55" s="24" t="s">
        <v>643</v>
      </c>
      <c r="G55" s="25" t="s">
        <v>168</v>
      </c>
      <c r="H55" s="26">
        <v>42029</v>
      </c>
      <c r="I55" s="30" t="s">
        <v>507</v>
      </c>
      <c r="J55" s="22">
        <v>4580</v>
      </c>
      <c r="K55" s="22"/>
      <c r="L55" s="31">
        <v>2</v>
      </c>
      <c r="M55" s="32">
        <v>0</v>
      </c>
      <c r="N55" s="32">
        <v>12000</v>
      </c>
      <c r="O55" s="32">
        <v>0</v>
      </c>
      <c r="P55" s="33" t="s">
        <v>644</v>
      </c>
      <c r="Q55" s="34">
        <v>1</v>
      </c>
      <c r="R55" s="35">
        <v>1</v>
      </c>
      <c r="S55" s="35">
        <v>2</v>
      </c>
      <c r="T55" s="34"/>
      <c r="U55" s="34"/>
      <c r="V55" s="34"/>
      <c r="W55" s="34">
        <v>11750</v>
      </c>
    </row>
    <row r="56" spans="1:23" ht="15" customHeight="1">
      <c r="A56" s="27" t="s">
        <v>497</v>
      </c>
      <c r="B56" s="21">
        <v>54</v>
      </c>
      <c r="C56" s="22" t="s">
        <v>553</v>
      </c>
      <c r="D56" s="22" t="s">
        <v>549</v>
      </c>
      <c r="E56" s="23" t="s">
        <v>645</v>
      </c>
      <c r="F56" s="24" t="s">
        <v>646</v>
      </c>
      <c r="G56" s="25" t="s">
        <v>168</v>
      </c>
      <c r="H56" s="26">
        <v>42029</v>
      </c>
      <c r="I56" s="30" t="s">
        <v>491</v>
      </c>
      <c r="J56" s="22">
        <v>11010</v>
      </c>
      <c r="K56" s="22"/>
      <c r="L56" s="31">
        <v>6</v>
      </c>
      <c r="M56" s="32">
        <v>0</v>
      </c>
      <c r="N56" s="32">
        <v>20570</v>
      </c>
      <c r="O56" s="32">
        <v>1680</v>
      </c>
      <c r="P56" s="33" t="s">
        <v>647</v>
      </c>
      <c r="Q56" s="34">
        <v>1</v>
      </c>
      <c r="R56" s="35">
        <v>0.6</v>
      </c>
      <c r="S56" s="35">
        <v>3.6</v>
      </c>
      <c r="T56" s="34"/>
      <c r="U56" s="34"/>
      <c r="V56" s="34"/>
      <c r="W56" s="34">
        <v>20570</v>
      </c>
    </row>
    <row r="57" spans="1:23" ht="15" customHeight="1">
      <c r="A57" s="27" t="s">
        <v>101</v>
      </c>
      <c r="B57" s="21">
        <v>55</v>
      </c>
      <c r="C57" s="22" t="s">
        <v>544</v>
      </c>
      <c r="D57" s="22" t="s">
        <v>549</v>
      </c>
      <c r="E57" s="23" t="s">
        <v>648</v>
      </c>
      <c r="F57" s="24" t="s">
        <v>649</v>
      </c>
      <c r="G57" s="25" t="s">
        <v>168</v>
      </c>
      <c r="H57" s="26">
        <v>42029</v>
      </c>
      <c r="I57" s="30" t="s">
        <v>514</v>
      </c>
      <c r="J57" s="22">
        <v>8080</v>
      </c>
      <c r="K57" s="22"/>
      <c r="L57" s="31">
        <v>10</v>
      </c>
      <c r="M57" s="32">
        <v>0</v>
      </c>
      <c r="N57" s="32">
        <v>34200</v>
      </c>
      <c r="O57" s="32">
        <v>280</v>
      </c>
      <c r="P57" s="33" t="s">
        <v>650</v>
      </c>
      <c r="Q57" s="34">
        <v>1</v>
      </c>
      <c r="R57" s="35">
        <v>1</v>
      </c>
      <c r="S57" s="35">
        <v>10</v>
      </c>
      <c r="T57" s="34"/>
      <c r="U57" s="34"/>
      <c r="V57" s="34"/>
      <c r="W57" s="34">
        <v>34200</v>
      </c>
    </row>
    <row r="58" spans="1:23" ht="15" customHeight="1">
      <c r="A58" s="20" t="s">
        <v>101</v>
      </c>
      <c r="B58" s="21">
        <v>56</v>
      </c>
      <c r="C58" s="22" t="s">
        <v>544</v>
      </c>
      <c r="D58" s="22" t="s">
        <v>549</v>
      </c>
      <c r="E58" s="23" t="s">
        <v>651</v>
      </c>
      <c r="F58" s="24" t="s">
        <v>652</v>
      </c>
      <c r="G58" s="25" t="s">
        <v>168</v>
      </c>
      <c r="H58" s="26">
        <v>42029</v>
      </c>
      <c r="I58" s="30" t="s">
        <v>486</v>
      </c>
      <c r="J58" s="22">
        <v>15580</v>
      </c>
      <c r="K58" s="22"/>
      <c r="L58" s="31">
        <v>4</v>
      </c>
      <c r="M58" s="32">
        <v>0</v>
      </c>
      <c r="N58" s="32">
        <v>16000</v>
      </c>
      <c r="O58" s="32">
        <v>0</v>
      </c>
      <c r="P58" s="33" t="s">
        <v>653</v>
      </c>
      <c r="Q58" s="34">
        <v>1</v>
      </c>
      <c r="R58" s="35">
        <v>1</v>
      </c>
      <c r="S58" s="35">
        <v>4</v>
      </c>
      <c r="T58" s="34"/>
      <c r="U58" s="34"/>
      <c r="V58" s="34"/>
      <c r="W58" s="34">
        <v>16000</v>
      </c>
    </row>
    <row r="59" spans="1:23" ht="15" customHeight="1">
      <c r="A59" s="20" t="s">
        <v>101</v>
      </c>
      <c r="B59" s="21">
        <v>57</v>
      </c>
      <c r="C59" s="22" t="s">
        <v>544</v>
      </c>
      <c r="D59" s="22" t="s">
        <v>545</v>
      </c>
      <c r="E59" s="23" t="s">
        <v>654</v>
      </c>
      <c r="F59" s="24" t="s">
        <v>655</v>
      </c>
      <c r="G59" s="25" t="s">
        <v>168</v>
      </c>
      <c r="H59" s="26">
        <v>42030</v>
      </c>
      <c r="I59" s="30" t="s">
        <v>503</v>
      </c>
      <c r="J59" s="22">
        <v>3880</v>
      </c>
      <c r="K59" s="22"/>
      <c r="L59" s="31">
        <v>3</v>
      </c>
      <c r="M59" s="32">
        <v>0</v>
      </c>
      <c r="N59" s="32">
        <v>5700</v>
      </c>
      <c r="O59" s="32">
        <v>0</v>
      </c>
      <c r="P59" s="33" t="s">
        <v>656</v>
      </c>
      <c r="Q59" s="34">
        <v>1</v>
      </c>
      <c r="R59" s="35">
        <v>0.8</v>
      </c>
      <c r="S59" s="35">
        <v>2.4</v>
      </c>
      <c r="T59" s="34"/>
      <c r="U59" s="34"/>
      <c r="V59" s="34"/>
      <c r="W59" s="34">
        <v>5700</v>
      </c>
    </row>
    <row r="60" spans="1:23" ht="15" customHeight="1">
      <c r="A60" s="20" t="s">
        <v>101</v>
      </c>
      <c r="B60" s="21">
        <v>58</v>
      </c>
      <c r="C60" s="22" t="s">
        <v>544</v>
      </c>
      <c r="D60" s="22" t="s">
        <v>545</v>
      </c>
      <c r="E60" s="23" t="s">
        <v>657</v>
      </c>
      <c r="F60" s="24" t="s">
        <v>658</v>
      </c>
      <c r="G60" s="25" t="s">
        <v>168</v>
      </c>
      <c r="H60" s="26">
        <v>42030</v>
      </c>
      <c r="I60" s="30" t="s">
        <v>503</v>
      </c>
      <c r="J60" s="22">
        <v>3880</v>
      </c>
      <c r="K60" s="22"/>
      <c r="L60" s="31">
        <v>3</v>
      </c>
      <c r="M60" s="32">
        <v>0</v>
      </c>
      <c r="N60" s="32">
        <v>5700</v>
      </c>
      <c r="O60" s="32">
        <v>0</v>
      </c>
      <c r="P60" s="33" t="s">
        <v>656</v>
      </c>
      <c r="Q60" s="34">
        <v>1</v>
      </c>
      <c r="R60" s="35">
        <v>0.8</v>
      </c>
      <c r="S60" s="35">
        <v>2.4</v>
      </c>
      <c r="T60" s="34"/>
      <c r="U60" s="34"/>
      <c r="V60" s="34"/>
      <c r="W60" s="34">
        <v>5700</v>
      </c>
    </row>
    <row r="61" spans="1:23" ht="15" customHeight="1">
      <c r="A61" s="20" t="s">
        <v>101</v>
      </c>
      <c r="B61" s="21">
        <v>59</v>
      </c>
      <c r="C61" s="22" t="s">
        <v>553</v>
      </c>
      <c r="D61" s="22" t="s">
        <v>545</v>
      </c>
      <c r="E61" s="23" t="s">
        <v>659</v>
      </c>
      <c r="F61" s="24" t="s">
        <v>660</v>
      </c>
      <c r="G61" s="25" t="s">
        <v>168</v>
      </c>
      <c r="H61" s="26">
        <v>42030</v>
      </c>
      <c r="I61" s="30" t="s">
        <v>503</v>
      </c>
      <c r="J61" s="22">
        <v>3880</v>
      </c>
      <c r="K61" s="22"/>
      <c r="L61" s="31">
        <v>3</v>
      </c>
      <c r="M61" s="32">
        <v>0</v>
      </c>
      <c r="N61" s="32">
        <v>5700</v>
      </c>
      <c r="O61" s="32">
        <v>0</v>
      </c>
      <c r="P61" s="33" t="s">
        <v>656</v>
      </c>
      <c r="Q61" s="34">
        <v>1</v>
      </c>
      <c r="R61" s="35">
        <v>0.8</v>
      </c>
      <c r="S61" s="35">
        <v>2.4</v>
      </c>
      <c r="T61" s="34"/>
      <c r="U61" s="34"/>
      <c r="V61" s="34"/>
      <c r="W61" s="34">
        <v>5700</v>
      </c>
    </row>
    <row r="62" spans="1:23" ht="15" customHeight="1">
      <c r="A62" s="20" t="s">
        <v>101</v>
      </c>
      <c r="B62" s="21">
        <v>60</v>
      </c>
      <c r="C62" s="22" t="s">
        <v>544</v>
      </c>
      <c r="D62" s="22" t="s">
        <v>545</v>
      </c>
      <c r="E62" s="23" t="s">
        <v>661</v>
      </c>
      <c r="F62" s="24" t="s">
        <v>662</v>
      </c>
      <c r="G62" s="25" t="s">
        <v>168</v>
      </c>
      <c r="H62" s="26">
        <v>42030</v>
      </c>
      <c r="I62" s="30" t="s">
        <v>503</v>
      </c>
      <c r="J62" s="22">
        <v>3880</v>
      </c>
      <c r="K62" s="22"/>
      <c r="L62" s="31">
        <v>3</v>
      </c>
      <c r="M62" s="32">
        <v>0</v>
      </c>
      <c r="N62" s="32">
        <v>5700</v>
      </c>
      <c r="O62" s="32">
        <v>0</v>
      </c>
      <c r="P62" s="33" t="s">
        <v>656</v>
      </c>
      <c r="Q62" s="34">
        <v>1</v>
      </c>
      <c r="R62" s="35">
        <v>0.8</v>
      </c>
      <c r="S62" s="35">
        <v>2.4</v>
      </c>
      <c r="T62" s="34"/>
      <c r="U62" s="34"/>
      <c r="V62" s="34"/>
      <c r="W62" s="34">
        <v>5700</v>
      </c>
    </row>
    <row r="63" spans="1:23" ht="15" customHeight="1">
      <c r="A63" s="20" t="s">
        <v>101</v>
      </c>
      <c r="B63" s="21">
        <v>61</v>
      </c>
      <c r="C63" s="22" t="s">
        <v>544</v>
      </c>
      <c r="D63" s="22" t="s">
        <v>549</v>
      </c>
      <c r="E63" s="23" t="s">
        <v>663</v>
      </c>
      <c r="F63" s="24" t="s">
        <v>664</v>
      </c>
      <c r="G63" s="25" t="s">
        <v>168</v>
      </c>
      <c r="H63" s="26">
        <v>42031</v>
      </c>
      <c r="I63" s="30" t="s">
        <v>500</v>
      </c>
      <c r="J63" s="22">
        <v>3980</v>
      </c>
      <c r="K63" s="22"/>
      <c r="L63" s="31">
        <v>3</v>
      </c>
      <c r="M63" s="32">
        <v>0</v>
      </c>
      <c r="N63" s="32">
        <v>12600</v>
      </c>
      <c r="O63" s="32">
        <v>840</v>
      </c>
      <c r="P63" s="33" t="s">
        <v>665</v>
      </c>
      <c r="Q63" s="34">
        <v>1</v>
      </c>
      <c r="R63" s="35">
        <v>1</v>
      </c>
      <c r="S63" s="35">
        <v>3</v>
      </c>
      <c r="T63" s="34"/>
      <c r="U63" s="34"/>
      <c r="V63" s="34"/>
      <c r="W63" s="34">
        <v>12600</v>
      </c>
    </row>
    <row r="64" spans="1:23" ht="15" customHeight="1">
      <c r="A64" s="20" t="s">
        <v>101</v>
      </c>
      <c r="B64" s="21">
        <v>62</v>
      </c>
      <c r="C64" s="22" t="s">
        <v>553</v>
      </c>
      <c r="D64" s="22" t="s">
        <v>549</v>
      </c>
      <c r="E64" s="23" t="s">
        <v>666</v>
      </c>
      <c r="F64" s="24" t="s">
        <v>667</v>
      </c>
      <c r="G64" s="25" t="s">
        <v>168</v>
      </c>
      <c r="H64" s="26">
        <v>42031</v>
      </c>
      <c r="I64" s="30" t="s">
        <v>491</v>
      </c>
      <c r="J64" s="22">
        <v>13980</v>
      </c>
      <c r="K64" s="22"/>
      <c r="L64" s="31">
        <v>4</v>
      </c>
      <c r="M64" s="32">
        <v>0</v>
      </c>
      <c r="N64" s="32">
        <v>17600</v>
      </c>
      <c r="O64" s="32">
        <v>1120</v>
      </c>
      <c r="P64" s="33" t="s">
        <v>668</v>
      </c>
      <c r="Q64" s="34">
        <v>1</v>
      </c>
      <c r="R64" s="35">
        <v>1</v>
      </c>
      <c r="S64" s="35">
        <v>4</v>
      </c>
      <c r="T64" s="34"/>
      <c r="U64" s="34"/>
      <c r="V64" s="34"/>
      <c r="W64" s="34">
        <v>17600</v>
      </c>
    </row>
    <row r="65" spans="1:23" ht="15" customHeight="1">
      <c r="A65" s="20" t="s">
        <v>101</v>
      </c>
      <c r="B65" s="21">
        <v>63</v>
      </c>
      <c r="C65" s="22" t="s">
        <v>544</v>
      </c>
      <c r="D65" s="22" t="s">
        <v>549</v>
      </c>
      <c r="E65" s="23" t="s">
        <v>669</v>
      </c>
      <c r="F65" s="24" t="s">
        <v>670</v>
      </c>
      <c r="G65" s="25" t="s">
        <v>168</v>
      </c>
      <c r="H65" s="26">
        <v>42031</v>
      </c>
      <c r="I65" s="30" t="s">
        <v>486</v>
      </c>
      <c r="J65" s="22">
        <v>15580</v>
      </c>
      <c r="K65" s="22"/>
      <c r="L65" s="31">
        <v>4</v>
      </c>
      <c r="M65" s="32">
        <v>0</v>
      </c>
      <c r="N65" s="32">
        <v>16000</v>
      </c>
      <c r="O65" s="32">
        <v>1120</v>
      </c>
      <c r="P65" s="33" t="s">
        <v>671</v>
      </c>
      <c r="Q65" s="34">
        <v>1</v>
      </c>
      <c r="R65" s="35">
        <v>1</v>
      </c>
      <c r="S65" s="35">
        <v>4</v>
      </c>
      <c r="T65" s="34"/>
      <c r="U65" s="34"/>
      <c r="V65" s="34"/>
      <c r="W65" s="34">
        <v>16000</v>
      </c>
    </row>
    <row r="66" spans="1:23" ht="15" customHeight="1">
      <c r="A66" s="20" t="s">
        <v>101</v>
      </c>
      <c r="B66" s="21">
        <v>64</v>
      </c>
      <c r="C66" s="22" t="s">
        <v>553</v>
      </c>
      <c r="D66" s="22" t="s">
        <v>549</v>
      </c>
      <c r="E66" s="23" t="s">
        <v>672</v>
      </c>
      <c r="F66" s="24" t="s">
        <v>673</v>
      </c>
      <c r="G66" s="25" t="s">
        <v>168</v>
      </c>
      <c r="H66" s="26">
        <v>42031</v>
      </c>
      <c r="I66" s="30" t="s">
        <v>503</v>
      </c>
      <c r="J66" s="22">
        <v>13340</v>
      </c>
      <c r="K66" s="22"/>
      <c r="L66" s="31">
        <v>4</v>
      </c>
      <c r="M66" s="32">
        <v>0</v>
      </c>
      <c r="N66" s="32">
        <v>18240</v>
      </c>
      <c r="O66" s="32">
        <v>0</v>
      </c>
      <c r="P66" s="33" t="s">
        <v>674</v>
      </c>
      <c r="Q66" s="34">
        <v>1</v>
      </c>
      <c r="R66" s="35">
        <v>0.8</v>
      </c>
      <c r="S66" s="35">
        <v>3.2</v>
      </c>
      <c r="T66" s="34"/>
      <c r="U66" s="34"/>
      <c r="V66" s="34"/>
      <c r="W66" s="34">
        <v>18240</v>
      </c>
    </row>
    <row r="67" spans="1:23" ht="15" customHeight="1">
      <c r="A67" s="20" t="s">
        <v>101</v>
      </c>
      <c r="B67" s="21">
        <v>65</v>
      </c>
      <c r="C67" s="22" t="s">
        <v>553</v>
      </c>
      <c r="D67" s="22" t="s">
        <v>549</v>
      </c>
      <c r="E67" s="23" t="s">
        <v>675</v>
      </c>
      <c r="F67" s="24" t="s">
        <v>676</v>
      </c>
      <c r="G67" s="25" t="s">
        <v>168</v>
      </c>
      <c r="H67" s="26">
        <v>42032</v>
      </c>
      <c r="I67" s="30" t="s">
        <v>514</v>
      </c>
      <c r="J67" s="22">
        <v>13340</v>
      </c>
      <c r="K67" s="22"/>
      <c r="L67" s="31">
        <v>4</v>
      </c>
      <c r="M67" s="32">
        <v>0</v>
      </c>
      <c r="N67" s="32">
        <v>18240</v>
      </c>
      <c r="O67" s="32">
        <v>1120</v>
      </c>
      <c r="P67" s="33" t="s">
        <v>677</v>
      </c>
      <c r="Q67" s="34">
        <v>1</v>
      </c>
      <c r="R67" s="35">
        <v>1</v>
      </c>
      <c r="S67" s="35">
        <v>4</v>
      </c>
      <c r="T67" s="34"/>
      <c r="U67" s="34"/>
      <c r="V67" s="34"/>
      <c r="W67" s="34">
        <v>18240</v>
      </c>
    </row>
    <row r="68" spans="1:23" ht="15" customHeight="1">
      <c r="A68" s="20" t="s">
        <v>101</v>
      </c>
      <c r="B68" s="21">
        <v>66</v>
      </c>
      <c r="C68" s="22" t="s">
        <v>544</v>
      </c>
      <c r="D68" s="22" t="s">
        <v>545</v>
      </c>
      <c r="E68" s="23" t="s">
        <v>678</v>
      </c>
      <c r="F68" s="24" t="s">
        <v>679</v>
      </c>
      <c r="G68" s="25" t="s">
        <v>168</v>
      </c>
      <c r="H68" s="26">
        <v>42032</v>
      </c>
      <c r="I68" s="30" t="s">
        <v>507</v>
      </c>
      <c r="J68" s="22">
        <v>1220</v>
      </c>
      <c r="K68" s="22"/>
      <c r="L68" s="31">
        <v>3</v>
      </c>
      <c r="M68" s="32">
        <v>0</v>
      </c>
      <c r="N68" s="32">
        <v>4160</v>
      </c>
      <c r="O68" s="32">
        <v>360</v>
      </c>
      <c r="P68" s="33" t="s">
        <v>680</v>
      </c>
      <c r="Q68" s="34">
        <v>1</v>
      </c>
      <c r="R68" s="35">
        <v>0.8</v>
      </c>
      <c r="S68" s="35">
        <v>2.4</v>
      </c>
      <c r="T68" s="34"/>
      <c r="U68" s="34"/>
      <c r="V68" s="34"/>
      <c r="W68" s="34">
        <v>4160</v>
      </c>
    </row>
    <row r="69" spans="1:23" ht="15" customHeight="1">
      <c r="A69" s="20" t="s">
        <v>101</v>
      </c>
      <c r="B69" s="21">
        <v>67</v>
      </c>
      <c r="C69" s="22" t="s">
        <v>544</v>
      </c>
      <c r="D69" s="22" t="s">
        <v>545</v>
      </c>
      <c r="E69" s="23" t="s">
        <v>681</v>
      </c>
      <c r="F69" s="24" t="s">
        <v>682</v>
      </c>
      <c r="G69" s="25" t="s">
        <v>168</v>
      </c>
      <c r="H69" s="26">
        <v>42032</v>
      </c>
      <c r="I69" s="30" t="s">
        <v>507</v>
      </c>
      <c r="J69" s="22">
        <v>4580</v>
      </c>
      <c r="K69" s="22"/>
      <c r="L69" s="31">
        <v>2</v>
      </c>
      <c r="M69" s="32">
        <v>0</v>
      </c>
      <c r="N69" s="32">
        <v>12000</v>
      </c>
      <c r="O69" s="32">
        <v>0</v>
      </c>
      <c r="P69" s="33" t="s">
        <v>683</v>
      </c>
      <c r="Q69" s="34">
        <v>1</v>
      </c>
      <c r="R69" s="35">
        <v>1</v>
      </c>
      <c r="S69" s="35">
        <v>2</v>
      </c>
      <c r="T69" s="34"/>
      <c r="U69" s="34"/>
      <c r="V69" s="34"/>
      <c r="W69" s="34">
        <v>11750</v>
      </c>
    </row>
    <row r="70" spans="1:23" ht="15" customHeight="1">
      <c r="A70" s="20" t="s">
        <v>101</v>
      </c>
      <c r="B70" s="21">
        <v>68</v>
      </c>
      <c r="C70" s="22" t="s">
        <v>544</v>
      </c>
      <c r="D70" s="22" t="s">
        <v>549</v>
      </c>
      <c r="E70" s="23" t="s">
        <v>684</v>
      </c>
      <c r="F70" s="24" t="s">
        <v>685</v>
      </c>
      <c r="G70" s="25" t="s">
        <v>168</v>
      </c>
      <c r="H70" s="26">
        <v>42032</v>
      </c>
      <c r="I70" s="30" t="s">
        <v>503</v>
      </c>
      <c r="J70" s="22">
        <v>15580</v>
      </c>
      <c r="K70" s="22"/>
      <c r="L70" s="31">
        <v>4</v>
      </c>
      <c r="M70" s="32">
        <v>0</v>
      </c>
      <c r="N70" s="32">
        <v>16000</v>
      </c>
      <c r="O70" s="32">
        <v>280</v>
      </c>
      <c r="P70" s="33" t="s">
        <v>686</v>
      </c>
      <c r="Q70" s="34">
        <v>1</v>
      </c>
      <c r="R70" s="35">
        <v>1</v>
      </c>
      <c r="S70" s="35">
        <v>4</v>
      </c>
      <c r="T70" s="34"/>
      <c r="U70" s="34"/>
      <c r="V70" s="34"/>
      <c r="W70" s="34">
        <v>16000</v>
      </c>
    </row>
    <row r="71" spans="1:23" ht="15" customHeight="1">
      <c r="A71" s="20" t="s">
        <v>101</v>
      </c>
      <c r="B71" s="21">
        <v>69</v>
      </c>
      <c r="C71" s="22" t="s">
        <v>544</v>
      </c>
      <c r="D71" s="22" t="s">
        <v>549</v>
      </c>
      <c r="E71" s="23" t="s">
        <v>687</v>
      </c>
      <c r="F71" s="24" t="s">
        <v>688</v>
      </c>
      <c r="G71" s="25" t="s">
        <v>168</v>
      </c>
      <c r="H71" s="26">
        <v>42032</v>
      </c>
      <c r="I71" s="30" t="s">
        <v>486</v>
      </c>
      <c r="J71" s="22">
        <v>15580</v>
      </c>
      <c r="K71" s="22"/>
      <c r="L71" s="31">
        <v>4</v>
      </c>
      <c r="M71" s="32">
        <v>0</v>
      </c>
      <c r="N71" s="32">
        <v>16000</v>
      </c>
      <c r="O71" s="32">
        <v>280</v>
      </c>
      <c r="P71" s="33" t="s">
        <v>689</v>
      </c>
      <c r="Q71" s="34">
        <v>1</v>
      </c>
      <c r="R71" s="35">
        <v>1</v>
      </c>
      <c r="S71" s="35">
        <v>4</v>
      </c>
      <c r="T71" s="34"/>
      <c r="U71" s="34"/>
      <c r="V71" s="34"/>
      <c r="W71" s="34">
        <v>16000</v>
      </c>
    </row>
    <row r="72" spans="1:23" ht="15" customHeight="1">
      <c r="A72" s="20" t="s">
        <v>101</v>
      </c>
      <c r="B72" s="21">
        <v>70</v>
      </c>
      <c r="C72" s="22" t="s">
        <v>544</v>
      </c>
      <c r="D72" s="22" t="s">
        <v>545</v>
      </c>
      <c r="E72" s="23" t="s">
        <v>690</v>
      </c>
      <c r="F72" s="24" t="s">
        <v>691</v>
      </c>
      <c r="G72" s="25" t="s">
        <v>168</v>
      </c>
      <c r="H72" s="26">
        <v>42033</v>
      </c>
      <c r="I72" s="30" t="s">
        <v>514</v>
      </c>
      <c r="J72" s="22">
        <v>3880</v>
      </c>
      <c r="K72" s="22"/>
      <c r="L72" s="31">
        <v>3</v>
      </c>
      <c r="M72" s="32">
        <v>0</v>
      </c>
      <c r="N72" s="32">
        <v>5700</v>
      </c>
      <c r="O72" s="32">
        <v>0</v>
      </c>
      <c r="P72" s="33" t="s">
        <v>656</v>
      </c>
      <c r="Q72" s="34">
        <v>1</v>
      </c>
      <c r="R72" s="35">
        <v>0.8</v>
      </c>
      <c r="S72" s="35">
        <v>2.4</v>
      </c>
      <c r="T72" s="34"/>
      <c r="U72" s="34"/>
      <c r="V72" s="34"/>
      <c r="W72" s="34">
        <v>5700</v>
      </c>
    </row>
    <row r="73" spans="1:23" ht="15" customHeight="1">
      <c r="A73" s="20" t="s">
        <v>101</v>
      </c>
      <c r="B73" s="21">
        <v>71</v>
      </c>
      <c r="C73" s="22" t="s">
        <v>553</v>
      </c>
      <c r="D73" s="22" t="s">
        <v>549</v>
      </c>
      <c r="E73" s="23" t="s">
        <v>692</v>
      </c>
      <c r="F73" s="24" t="s">
        <v>693</v>
      </c>
      <c r="G73" s="25" t="s">
        <v>168</v>
      </c>
      <c r="H73" s="26">
        <v>42033</v>
      </c>
      <c r="I73" s="30" t="s">
        <v>503</v>
      </c>
      <c r="J73" s="22">
        <v>13340</v>
      </c>
      <c r="K73" s="22"/>
      <c r="L73" s="31">
        <v>4</v>
      </c>
      <c r="M73" s="32">
        <v>0</v>
      </c>
      <c r="N73" s="32">
        <v>18240</v>
      </c>
      <c r="O73" s="32">
        <v>1120</v>
      </c>
      <c r="P73" s="33" t="s">
        <v>694</v>
      </c>
      <c r="Q73" s="34">
        <v>1</v>
      </c>
      <c r="R73" s="35">
        <v>0.8</v>
      </c>
      <c r="S73" s="35">
        <v>3.2</v>
      </c>
      <c r="T73" s="34"/>
      <c r="U73" s="34"/>
      <c r="V73" s="34"/>
      <c r="W73" s="34">
        <v>18240</v>
      </c>
    </row>
    <row r="74" spans="1:23" ht="15" customHeight="1">
      <c r="A74" s="20" t="s">
        <v>101</v>
      </c>
      <c r="B74" s="21">
        <v>72</v>
      </c>
      <c r="C74" s="22" t="s">
        <v>544</v>
      </c>
      <c r="D74" s="22" t="s">
        <v>549</v>
      </c>
      <c r="E74" s="23" t="s">
        <v>695</v>
      </c>
      <c r="F74" s="24" t="s">
        <v>696</v>
      </c>
      <c r="G74" s="25" t="s">
        <v>168</v>
      </c>
      <c r="H74" s="26">
        <v>42033</v>
      </c>
      <c r="I74" s="30" t="s">
        <v>507</v>
      </c>
      <c r="J74" s="22">
        <v>15580</v>
      </c>
      <c r="K74" s="22"/>
      <c r="L74" s="31">
        <v>4</v>
      </c>
      <c r="M74" s="32">
        <v>0</v>
      </c>
      <c r="N74" s="32">
        <v>16000</v>
      </c>
      <c r="O74" s="32">
        <v>1120</v>
      </c>
      <c r="P74" s="33" t="s">
        <v>697</v>
      </c>
      <c r="Q74" s="34">
        <v>1</v>
      </c>
      <c r="R74" s="35">
        <v>1</v>
      </c>
      <c r="S74" s="35">
        <v>4</v>
      </c>
      <c r="T74" s="34"/>
      <c r="U74" s="34"/>
      <c r="V74" s="34"/>
      <c r="W74" s="34">
        <v>15750</v>
      </c>
    </row>
    <row r="75" spans="1:23" ht="15" customHeight="1">
      <c r="A75" s="20" t="s">
        <v>101</v>
      </c>
      <c r="B75" s="21">
        <v>73</v>
      </c>
      <c r="C75" s="22" t="s">
        <v>544</v>
      </c>
      <c r="D75" s="22" t="s">
        <v>545</v>
      </c>
      <c r="E75" s="23" t="s">
        <v>698</v>
      </c>
      <c r="F75" s="24" t="s">
        <v>699</v>
      </c>
      <c r="G75" s="25" t="s">
        <v>168</v>
      </c>
      <c r="H75" s="26">
        <v>42033</v>
      </c>
      <c r="I75" s="30" t="s">
        <v>503</v>
      </c>
      <c r="J75" s="22">
        <v>3880</v>
      </c>
      <c r="K75" s="22"/>
      <c r="L75" s="31">
        <v>3</v>
      </c>
      <c r="M75" s="32">
        <v>0</v>
      </c>
      <c r="N75" s="32">
        <v>5700</v>
      </c>
      <c r="O75" s="32">
        <v>360</v>
      </c>
      <c r="P75" s="33" t="s">
        <v>700</v>
      </c>
      <c r="Q75" s="34">
        <v>1</v>
      </c>
      <c r="R75" s="35">
        <v>0.8</v>
      </c>
      <c r="S75" s="35">
        <v>2.4</v>
      </c>
      <c r="T75" s="34"/>
      <c r="U75" s="34"/>
      <c r="V75" s="34"/>
      <c r="W75" s="34">
        <v>5700</v>
      </c>
    </row>
    <row r="76" spans="1:23" ht="15" customHeight="1">
      <c r="A76" s="20" t="s">
        <v>101</v>
      </c>
      <c r="B76" s="21">
        <v>74</v>
      </c>
      <c r="C76" s="22" t="s">
        <v>553</v>
      </c>
      <c r="D76" s="22" t="s">
        <v>549</v>
      </c>
      <c r="E76" s="23" t="s">
        <v>701</v>
      </c>
      <c r="F76" s="24" t="s">
        <v>702</v>
      </c>
      <c r="G76" s="25" t="s">
        <v>168</v>
      </c>
      <c r="H76" s="26">
        <v>42033</v>
      </c>
      <c r="I76" s="30" t="s">
        <v>503</v>
      </c>
      <c r="J76" s="22">
        <v>14780</v>
      </c>
      <c r="K76" s="22"/>
      <c r="L76" s="31">
        <v>4</v>
      </c>
      <c r="M76" s="32">
        <v>0</v>
      </c>
      <c r="N76" s="32">
        <v>16800</v>
      </c>
      <c r="O76" s="32">
        <v>1120</v>
      </c>
      <c r="P76" s="33" t="s">
        <v>703</v>
      </c>
      <c r="Q76" s="34">
        <v>1</v>
      </c>
      <c r="R76" s="35">
        <v>1</v>
      </c>
      <c r="S76" s="35">
        <v>4</v>
      </c>
      <c r="T76" s="34"/>
      <c r="U76" s="34"/>
      <c r="V76" s="34"/>
      <c r="W76" s="34">
        <v>16800</v>
      </c>
    </row>
    <row r="77" spans="1:23" ht="15" customHeight="1">
      <c r="A77" s="20" t="s">
        <v>101</v>
      </c>
      <c r="B77" s="21">
        <v>75</v>
      </c>
      <c r="C77" s="22" t="s">
        <v>553</v>
      </c>
      <c r="D77" s="22" t="s">
        <v>549</v>
      </c>
      <c r="E77" s="23" t="s">
        <v>704</v>
      </c>
      <c r="F77" s="24" t="s">
        <v>705</v>
      </c>
      <c r="G77" s="25" t="s">
        <v>168</v>
      </c>
      <c r="H77" s="26">
        <v>42035</v>
      </c>
      <c r="I77" s="30" t="s">
        <v>503</v>
      </c>
      <c r="J77" s="22">
        <v>13980</v>
      </c>
      <c r="K77" s="22"/>
      <c r="L77" s="31">
        <v>4</v>
      </c>
      <c r="M77" s="32">
        <v>0</v>
      </c>
      <c r="N77" s="32">
        <v>17600</v>
      </c>
      <c r="O77" s="32">
        <v>1120</v>
      </c>
      <c r="P77" s="33" t="s">
        <v>706</v>
      </c>
      <c r="Q77" s="34">
        <v>1</v>
      </c>
      <c r="R77" s="35">
        <v>1</v>
      </c>
      <c r="S77" s="35">
        <v>4</v>
      </c>
      <c r="T77" s="34"/>
      <c r="U77" s="34"/>
      <c r="V77" s="34"/>
      <c r="W77" s="34">
        <v>17600</v>
      </c>
    </row>
    <row r="78" spans="1:23" ht="15" customHeight="1">
      <c r="A78" s="20" t="s">
        <v>101</v>
      </c>
      <c r="B78" s="21">
        <v>76</v>
      </c>
      <c r="C78" s="22" t="s">
        <v>553</v>
      </c>
      <c r="D78" s="22" t="s">
        <v>549</v>
      </c>
      <c r="E78" s="23" t="s">
        <v>707</v>
      </c>
      <c r="F78" s="24" t="s">
        <v>708</v>
      </c>
      <c r="G78" s="25" t="s">
        <v>168</v>
      </c>
      <c r="H78" s="26">
        <v>42035</v>
      </c>
      <c r="I78" s="30" t="s">
        <v>503</v>
      </c>
      <c r="J78" s="22">
        <v>13340</v>
      </c>
      <c r="K78" s="22"/>
      <c r="L78" s="31">
        <v>4</v>
      </c>
      <c r="M78" s="32">
        <v>0</v>
      </c>
      <c r="N78" s="32">
        <v>18240</v>
      </c>
      <c r="O78" s="32">
        <v>1120</v>
      </c>
      <c r="P78" s="33" t="s">
        <v>709</v>
      </c>
      <c r="Q78" s="34">
        <v>1</v>
      </c>
      <c r="R78" s="35">
        <v>0.8</v>
      </c>
      <c r="S78" s="35">
        <v>3.2</v>
      </c>
      <c r="T78" s="34"/>
      <c r="U78" s="34"/>
      <c r="V78" s="34"/>
      <c r="W78" s="34">
        <v>18240</v>
      </c>
    </row>
    <row r="79" spans="1:23" ht="15" customHeight="1">
      <c r="A79" s="20" t="s">
        <v>101</v>
      </c>
      <c r="B79" s="21">
        <v>77</v>
      </c>
      <c r="C79" s="22" t="s">
        <v>544</v>
      </c>
      <c r="D79" s="22" t="s">
        <v>549</v>
      </c>
      <c r="E79" s="23" t="s">
        <v>710</v>
      </c>
      <c r="F79" s="24" t="s">
        <v>711</v>
      </c>
      <c r="G79" s="25" t="s">
        <v>168</v>
      </c>
      <c r="H79" s="26">
        <v>42035</v>
      </c>
      <c r="I79" s="30" t="s">
        <v>514</v>
      </c>
      <c r="J79" s="22">
        <v>8780</v>
      </c>
      <c r="K79" s="22"/>
      <c r="L79" s="31">
        <v>6</v>
      </c>
      <c r="M79" s="32">
        <v>0</v>
      </c>
      <c r="N79" s="32">
        <v>22800</v>
      </c>
      <c r="O79" s="32">
        <v>1680</v>
      </c>
      <c r="P79" s="33" t="s">
        <v>712</v>
      </c>
      <c r="Q79" s="34">
        <v>1</v>
      </c>
      <c r="R79" s="35">
        <v>1</v>
      </c>
      <c r="S79" s="35">
        <v>6</v>
      </c>
      <c r="T79" s="34"/>
      <c r="U79" s="34"/>
      <c r="V79" s="34"/>
      <c r="W79" s="34">
        <v>22800</v>
      </c>
    </row>
    <row r="80" spans="1:23" ht="15" customHeight="1">
      <c r="A80" s="20" t="s">
        <v>101</v>
      </c>
      <c r="B80" s="21">
        <v>78</v>
      </c>
      <c r="C80" s="22" t="s">
        <v>544</v>
      </c>
      <c r="D80" s="22" t="s">
        <v>545</v>
      </c>
      <c r="E80" s="23" t="s">
        <v>713</v>
      </c>
      <c r="F80" s="24" t="s">
        <v>714</v>
      </c>
      <c r="G80" s="25" t="s">
        <v>168</v>
      </c>
      <c r="H80" s="26">
        <v>42035</v>
      </c>
      <c r="I80" s="30" t="s">
        <v>507</v>
      </c>
      <c r="J80" s="22">
        <v>11160</v>
      </c>
      <c r="K80" s="22"/>
      <c r="L80" s="31">
        <v>2</v>
      </c>
      <c r="M80" s="32">
        <v>0</v>
      </c>
      <c r="N80" s="32">
        <v>8120</v>
      </c>
      <c r="O80" s="32">
        <v>400</v>
      </c>
      <c r="P80" s="33" t="s">
        <v>715</v>
      </c>
      <c r="Q80" s="34">
        <v>1</v>
      </c>
      <c r="R80" s="35">
        <v>2</v>
      </c>
      <c r="S80" s="35">
        <v>4</v>
      </c>
      <c r="T80" s="34"/>
      <c r="U80" s="34"/>
      <c r="V80" s="34"/>
      <c r="W80" s="34">
        <v>8120</v>
      </c>
    </row>
    <row r="81" spans="1:23" ht="15" customHeight="1">
      <c r="A81" s="20" t="s">
        <v>101</v>
      </c>
      <c r="B81" s="21">
        <v>79</v>
      </c>
      <c r="C81" s="22" t="s">
        <v>544</v>
      </c>
      <c r="D81" s="22" t="s">
        <v>545</v>
      </c>
      <c r="E81" s="23" t="s">
        <v>716</v>
      </c>
      <c r="F81" s="24" t="s">
        <v>717</v>
      </c>
      <c r="G81" s="25" t="s">
        <v>168</v>
      </c>
      <c r="H81" s="26">
        <v>42035</v>
      </c>
      <c r="I81" s="30" t="s">
        <v>491</v>
      </c>
      <c r="J81" s="22">
        <v>2380</v>
      </c>
      <c r="K81" s="22"/>
      <c r="L81" s="31">
        <v>1</v>
      </c>
      <c r="M81" s="32">
        <v>0</v>
      </c>
      <c r="N81" s="32">
        <v>4000</v>
      </c>
      <c r="O81" s="32">
        <v>280</v>
      </c>
      <c r="P81" s="33" t="s">
        <v>718</v>
      </c>
      <c r="Q81" s="34">
        <v>1</v>
      </c>
      <c r="R81" s="35">
        <v>1</v>
      </c>
      <c r="S81" s="35">
        <v>1</v>
      </c>
      <c r="T81" s="34"/>
      <c r="U81" s="34"/>
      <c r="V81" s="34"/>
      <c r="W81" s="34">
        <v>4000</v>
      </c>
    </row>
    <row r="82" spans="1:23" ht="15" customHeight="1">
      <c r="A82" s="20" t="s">
        <v>101</v>
      </c>
      <c r="B82" s="21">
        <v>80</v>
      </c>
      <c r="C82" s="22" t="s">
        <v>544</v>
      </c>
      <c r="D82" s="22" t="s">
        <v>545</v>
      </c>
      <c r="E82" s="23" t="s">
        <v>719</v>
      </c>
      <c r="F82" s="24" t="s">
        <v>720</v>
      </c>
      <c r="G82" s="25" t="s">
        <v>168</v>
      </c>
      <c r="H82" s="26">
        <v>42035</v>
      </c>
      <c r="I82" s="30" t="s">
        <v>486</v>
      </c>
      <c r="J82" s="22">
        <v>0</v>
      </c>
      <c r="K82" s="22"/>
      <c r="L82" s="31">
        <v>2</v>
      </c>
      <c r="M82" s="32">
        <v>0</v>
      </c>
      <c r="N82" s="32">
        <v>4880</v>
      </c>
      <c r="O82" s="32">
        <v>230</v>
      </c>
      <c r="P82" s="33" t="s">
        <v>721</v>
      </c>
      <c r="Q82" s="34">
        <v>1</v>
      </c>
      <c r="R82" s="35">
        <v>1</v>
      </c>
      <c r="S82" s="35">
        <v>2</v>
      </c>
      <c r="T82" s="34"/>
      <c r="U82" s="34"/>
      <c r="V82" s="34"/>
      <c r="W82" s="34">
        <v>4880</v>
      </c>
    </row>
    <row r="83" spans="1:23" ht="15" customHeight="1">
      <c r="A83" s="20" t="s">
        <v>101</v>
      </c>
      <c r="B83" s="21">
        <v>81</v>
      </c>
      <c r="C83" s="22" t="s">
        <v>544</v>
      </c>
      <c r="D83" s="22" t="s">
        <v>545</v>
      </c>
      <c r="E83" s="23" t="s">
        <v>722</v>
      </c>
      <c r="F83" s="24" t="s">
        <v>723</v>
      </c>
      <c r="G83" s="25" t="s">
        <v>168</v>
      </c>
      <c r="H83" s="26">
        <v>42035</v>
      </c>
      <c r="I83" s="30" t="s">
        <v>507</v>
      </c>
      <c r="J83" s="22">
        <v>3880</v>
      </c>
      <c r="K83" s="22"/>
      <c r="L83" s="31">
        <v>3</v>
      </c>
      <c r="M83" s="32">
        <v>0</v>
      </c>
      <c r="N83" s="32">
        <v>5700</v>
      </c>
      <c r="O83" s="32">
        <v>360</v>
      </c>
      <c r="P83" s="33" t="s">
        <v>724</v>
      </c>
      <c r="Q83" s="34">
        <v>1</v>
      </c>
      <c r="R83" s="35">
        <v>0.8</v>
      </c>
      <c r="S83" s="35">
        <v>2.4</v>
      </c>
      <c r="T83" s="34"/>
      <c r="U83" s="34"/>
      <c r="V83" s="34"/>
      <c r="W83" s="34">
        <v>5700</v>
      </c>
    </row>
    <row r="84" spans="1:23" ht="15" customHeight="1">
      <c r="A84" s="20" t="s">
        <v>101</v>
      </c>
      <c r="B84" s="21">
        <v>82</v>
      </c>
      <c r="C84" s="22" t="s">
        <v>553</v>
      </c>
      <c r="D84" s="22" t="s">
        <v>549</v>
      </c>
      <c r="E84" s="23" t="s">
        <v>725</v>
      </c>
      <c r="F84" s="24" t="s">
        <v>726</v>
      </c>
      <c r="G84" s="25" t="s">
        <v>168</v>
      </c>
      <c r="H84" s="26">
        <v>42035</v>
      </c>
      <c r="I84" s="30" t="s">
        <v>500</v>
      </c>
      <c r="J84" s="22">
        <v>7880</v>
      </c>
      <c r="K84" s="22"/>
      <c r="L84" s="31">
        <v>3</v>
      </c>
      <c r="M84" s="32">
        <v>0</v>
      </c>
      <c r="N84" s="32">
        <v>11400</v>
      </c>
      <c r="O84" s="32">
        <v>0</v>
      </c>
      <c r="P84" s="33" t="s">
        <v>727</v>
      </c>
      <c r="Q84" s="34">
        <v>1</v>
      </c>
      <c r="R84" s="35">
        <v>1</v>
      </c>
      <c r="S84" s="35">
        <v>3</v>
      </c>
      <c r="T84" s="34"/>
      <c r="U84" s="34"/>
      <c r="V84" s="34"/>
      <c r="W84" s="34">
        <v>11400</v>
      </c>
    </row>
    <row r="85" spans="1:23" ht="15" customHeight="1">
      <c r="A85" s="20" t="s">
        <v>101</v>
      </c>
      <c r="B85" s="21">
        <v>83</v>
      </c>
      <c r="C85" s="22" t="s">
        <v>553</v>
      </c>
      <c r="D85" s="22" t="s">
        <v>549</v>
      </c>
      <c r="E85" s="23" t="s">
        <v>728</v>
      </c>
      <c r="F85" s="24" t="s">
        <v>611</v>
      </c>
      <c r="G85" s="25" t="s">
        <v>168</v>
      </c>
      <c r="H85" s="26">
        <v>42025</v>
      </c>
      <c r="I85" s="30" t="s">
        <v>495</v>
      </c>
      <c r="J85" s="22">
        <v>0</v>
      </c>
      <c r="K85" s="22"/>
      <c r="L85" s="31">
        <v>0</v>
      </c>
      <c r="M85" s="32">
        <v>16600</v>
      </c>
      <c r="N85" s="32">
        <v>0</v>
      </c>
      <c r="O85" s="32">
        <v>0</v>
      </c>
      <c r="P85" s="33" t="s">
        <v>729</v>
      </c>
      <c r="Q85" s="34">
        <v>0</v>
      </c>
      <c r="R85" s="35">
        <v>0</v>
      </c>
      <c r="S85" s="35">
        <v>0</v>
      </c>
      <c r="T85" s="34"/>
      <c r="U85" s="34"/>
      <c r="V85" s="34"/>
      <c r="W85" s="34">
        <v>16600</v>
      </c>
    </row>
    <row r="86" spans="1:23" ht="15" customHeight="1">
      <c r="A86" s="20" t="s">
        <v>101</v>
      </c>
      <c r="B86" s="21">
        <v>84</v>
      </c>
      <c r="C86" s="22" t="s">
        <v>544</v>
      </c>
      <c r="D86" s="22" t="s">
        <v>549</v>
      </c>
      <c r="E86" s="23" t="s">
        <v>730</v>
      </c>
      <c r="F86" s="24" t="s">
        <v>589</v>
      </c>
      <c r="G86" s="25" t="s">
        <v>168</v>
      </c>
      <c r="H86" s="26">
        <v>42001</v>
      </c>
      <c r="I86" s="30" t="s">
        <v>491</v>
      </c>
      <c r="J86" s="22">
        <v>0</v>
      </c>
      <c r="K86" s="22"/>
      <c r="L86" s="31">
        <v>0</v>
      </c>
      <c r="M86" s="32">
        <v>10000</v>
      </c>
      <c r="N86" s="32">
        <v>0</v>
      </c>
      <c r="O86" s="32">
        <v>0</v>
      </c>
      <c r="P86" s="33" t="s">
        <v>731</v>
      </c>
      <c r="Q86" s="34">
        <v>0</v>
      </c>
      <c r="R86" s="35">
        <v>0</v>
      </c>
      <c r="S86" s="35">
        <v>0</v>
      </c>
      <c r="T86" s="34"/>
      <c r="U86" s="34"/>
      <c r="V86" s="34"/>
      <c r="W86" s="34">
        <v>10000</v>
      </c>
    </row>
    <row r="87" spans="1:23" ht="15" customHeight="1">
      <c r="A87" s="20" t="s">
        <v>101</v>
      </c>
      <c r="B87" s="21">
        <v>85</v>
      </c>
      <c r="C87" s="22" t="s">
        <v>483</v>
      </c>
      <c r="D87" s="22"/>
      <c r="E87" s="23" t="s">
        <v>732</v>
      </c>
      <c r="F87" s="24" t="s">
        <v>510</v>
      </c>
      <c r="G87" s="25" t="s">
        <v>169</v>
      </c>
      <c r="H87" s="26">
        <v>42031</v>
      </c>
      <c r="I87" s="30" t="s">
        <v>733</v>
      </c>
      <c r="J87" s="22">
        <v>0</v>
      </c>
      <c r="K87" s="22"/>
      <c r="L87" s="31">
        <v>1</v>
      </c>
      <c r="M87" s="32">
        <v>0</v>
      </c>
      <c r="N87" s="32">
        <v>3190</v>
      </c>
      <c r="O87" s="32">
        <v>280</v>
      </c>
      <c r="P87" s="33" t="s">
        <v>511</v>
      </c>
      <c r="Q87" s="34">
        <v>0.5</v>
      </c>
      <c r="R87" s="35">
        <v>0.5</v>
      </c>
      <c r="S87" s="35">
        <v>0.5</v>
      </c>
      <c r="T87" s="34"/>
      <c r="U87" s="34"/>
      <c r="V87" s="34"/>
      <c r="W87" s="34">
        <v>6195</v>
      </c>
    </row>
    <row r="88" spans="1:23" ht="15" customHeight="1">
      <c r="A88" s="20" t="s">
        <v>734</v>
      </c>
      <c r="B88" s="21">
        <v>86</v>
      </c>
      <c r="C88" s="22" t="s">
        <v>483</v>
      </c>
      <c r="D88" s="36" t="s">
        <v>55</v>
      </c>
      <c r="E88" s="23" t="s">
        <v>735</v>
      </c>
      <c r="F88" s="24" t="s">
        <v>736</v>
      </c>
      <c r="G88" s="25" t="s">
        <v>168</v>
      </c>
      <c r="H88" s="26">
        <v>42039</v>
      </c>
      <c r="I88" s="30" t="s">
        <v>507</v>
      </c>
      <c r="J88" s="22">
        <v>3440</v>
      </c>
      <c r="K88" s="22">
        <v>3440</v>
      </c>
      <c r="L88" s="31">
        <v>3</v>
      </c>
      <c r="M88" s="32">
        <v>0</v>
      </c>
      <c r="N88" s="32">
        <v>15840</v>
      </c>
      <c r="O88" s="32">
        <v>900</v>
      </c>
      <c r="P88" s="33" t="s">
        <v>737</v>
      </c>
      <c r="Q88" s="34">
        <v>1</v>
      </c>
      <c r="R88" s="35">
        <v>1.2</v>
      </c>
      <c r="S88" s="35">
        <v>3</v>
      </c>
      <c r="T88" s="34"/>
      <c r="U88" s="34"/>
      <c r="V88" s="34"/>
      <c r="W88" s="34">
        <v>15840</v>
      </c>
    </row>
    <row r="89" spans="1:23" ht="15" customHeight="1">
      <c r="A89" s="27" t="s">
        <v>734</v>
      </c>
      <c r="B89" s="21">
        <v>87</v>
      </c>
      <c r="C89" s="22" t="s">
        <v>483</v>
      </c>
      <c r="D89" s="36" t="s">
        <v>55</v>
      </c>
      <c r="E89" s="23" t="s">
        <v>738</v>
      </c>
      <c r="F89" s="24" t="s">
        <v>531</v>
      </c>
      <c r="G89" s="25" t="s">
        <v>168</v>
      </c>
      <c r="H89" s="26">
        <v>42039</v>
      </c>
      <c r="I89" s="30" t="s">
        <v>514</v>
      </c>
      <c r="J89" s="22">
        <v>15605</v>
      </c>
      <c r="K89" s="22"/>
      <c r="L89" s="31">
        <v>8</v>
      </c>
      <c r="M89" s="32">
        <v>0</v>
      </c>
      <c r="N89" s="32">
        <v>26675</v>
      </c>
      <c r="O89" s="32">
        <v>2240</v>
      </c>
      <c r="P89" s="33" t="s">
        <v>739</v>
      </c>
      <c r="Q89" s="34">
        <v>1</v>
      </c>
      <c r="R89" s="35">
        <v>0.5</v>
      </c>
      <c r="S89" s="35">
        <v>8</v>
      </c>
      <c r="T89" s="34"/>
      <c r="U89" s="34"/>
      <c r="V89" s="34"/>
      <c r="W89" s="34">
        <v>26675</v>
      </c>
    </row>
    <row r="90" spans="1:23" ht="15" customHeight="1">
      <c r="A90" s="27" t="s">
        <v>740</v>
      </c>
      <c r="B90" s="21">
        <v>88</v>
      </c>
      <c r="C90" s="22" t="s">
        <v>483</v>
      </c>
      <c r="D90" s="36" t="s">
        <v>55</v>
      </c>
      <c r="E90" s="23" t="s">
        <v>741</v>
      </c>
      <c r="F90" s="24" t="s">
        <v>534</v>
      </c>
      <c r="G90" s="25" t="s">
        <v>168</v>
      </c>
      <c r="H90" s="26">
        <v>42041</v>
      </c>
      <c r="I90" s="30" t="s">
        <v>514</v>
      </c>
      <c r="J90" s="22">
        <v>15605</v>
      </c>
      <c r="K90" s="22"/>
      <c r="L90" s="31">
        <v>8</v>
      </c>
      <c r="M90" s="32">
        <v>0</v>
      </c>
      <c r="N90" s="32">
        <v>26675</v>
      </c>
      <c r="O90" s="32">
        <v>2240</v>
      </c>
      <c r="P90" s="33" t="s">
        <v>739</v>
      </c>
      <c r="Q90" s="34">
        <v>1</v>
      </c>
      <c r="R90" s="35">
        <v>0.5</v>
      </c>
      <c r="S90" s="35">
        <v>8</v>
      </c>
      <c r="T90" s="34"/>
      <c r="U90" s="34"/>
      <c r="V90" s="34"/>
      <c r="W90" s="34">
        <v>26675</v>
      </c>
    </row>
    <row r="91" spans="1:23" ht="15" customHeight="1">
      <c r="A91" s="27" t="s">
        <v>740</v>
      </c>
      <c r="B91" s="21">
        <v>89</v>
      </c>
      <c r="C91" s="22" t="s">
        <v>544</v>
      </c>
      <c r="D91" s="36" t="s">
        <v>545</v>
      </c>
      <c r="E91" s="23" t="s">
        <v>742</v>
      </c>
      <c r="F91" s="24" t="s">
        <v>743</v>
      </c>
      <c r="G91" s="25" t="s">
        <v>168</v>
      </c>
      <c r="H91" s="26">
        <v>42043</v>
      </c>
      <c r="I91" s="30" t="s">
        <v>507</v>
      </c>
      <c r="J91" s="22">
        <v>19640</v>
      </c>
      <c r="K91" s="22">
        <v>3440</v>
      </c>
      <c r="L91" s="31">
        <v>3</v>
      </c>
      <c r="M91" s="32">
        <v>0</v>
      </c>
      <c r="N91" s="32">
        <v>15840</v>
      </c>
      <c r="O91" s="32">
        <v>0</v>
      </c>
      <c r="P91" s="33" t="s">
        <v>744</v>
      </c>
      <c r="Q91" s="34">
        <v>1</v>
      </c>
      <c r="R91" s="35">
        <v>0</v>
      </c>
      <c r="S91" s="35">
        <v>3</v>
      </c>
      <c r="T91" s="34"/>
      <c r="U91" s="34"/>
      <c r="V91" s="34"/>
      <c r="W91" s="34">
        <v>15840</v>
      </c>
    </row>
    <row r="92" spans="1:23" ht="15" customHeight="1">
      <c r="A92" s="27" t="s">
        <v>740</v>
      </c>
      <c r="B92" s="21">
        <v>90</v>
      </c>
      <c r="C92" s="22" t="s">
        <v>745</v>
      </c>
      <c r="D92" s="36" t="s">
        <v>745</v>
      </c>
      <c r="E92" s="23" t="s">
        <v>746</v>
      </c>
      <c r="F92" s="24" t="s">
        <v>747</v>
      </c>
      <c r="G92" s="25" t="s">
        <v>168</v>
      </c>
      <c r="H92" s="26">
        <v>42043</v>
      </c>
      <c r="I92" s="30" t="s">
        <v>514</v>
      </c>
      <c r="J92" s="22">
        <v>1700</v>
      </c>
      <c r="K92" s="22"/>
      <c r="L92" s="31">
        <v>0.5</v>
      </c>
      <c r="M92" s="32">
        <v>0</v>
      </c>
      <c r="N92" s="32">
        <v>990</v>
      </c>
      <c r="O92" s="32">
        <v>0</v>
      </c>
      <c r="P92" s="33" t="s">
        <v>748</v>
      </c>
      <c r="Q92" s="34">
        <v>0.5</v>
      </c>
      <c r="R92" s="35">
        <v>0</v>
      </c>
      <c r="S92" s="35">
        <v>0.5</v>
      </c>
      <c r="T92" s="34"/>
      <c r="U92" s="34"/>
      <c r="V92" s="34"/>
      <c r="W92" s="34">
        <v>990</v>
      </c>
    </row>
    <row r="93" spans="1:23" ht="15" customHeight="1">
      <c r="A93" s="27" t="s">
        <v>740</v>
      </c>
      <c r="B93" s="21">
        <v>91</v>
      </c>
      <c r="C93" s="22" t="s">
        <v>544</v>
      </c>
      <c r="D93" s="36" t="s">
        <v>549</v>
      </c>
      <c r="E93" s="23" t="s">
        <v>749</v>
      </c>
      <c r="F93" s="24" t="s">
        <v>726</v>
      </c>
      <c r="G93" s="25" t="s">
        <v>168</v>
      </c>
      <c r="H93" s="26">
        <v>42043</v>
      </c>
      <c r="I93" s="30" t="s">
        <v>500</v>
      </c>
      <c r="J93" s="22">
        <v>16480</v>
      </c>
      <c r="K93" s="22"/>
      <c r="L93" s="31">
        <v>5</v>
      </c>
      <c r="M93" s="32">
        <v>0</v>
      </c>
      <c r="N93" s="32">
        <v>19000</v>
      </c>
      <c r="O93" s="32">
        <v>3600</v>
      </c>
      <c r="P93" s="33" t="s">
        <v>750</v>
      </c>
      <c r="Q93" s="34">
        <v>1</v>
      </c>
      <c r="R93" s="35">
        <v>0</v>
      </c>
      <c r="S93" s="35">
        <v>5</v>
      </c>
      <c r="T93" s="34"/>
      <c r="U93" s="34"/>
      <c r="V93" s="34"/>
      <c r="W93" s="34">
        <v>19000</v>
      </c>
    </row>
    <row r="94" spans="1:23" ht="15" customHeight="1">
      <c r="A94" s="27" t="s">
        <v>740</v>
      </c>
      <c r="B94" s="21">
        <v>92</v>
      </c>
      <c r="C94" s="22" t="s">
        <v>483</v>
      </c>
      <c r="D94" s="36" t="s">
        <v>55</v>
      </c>
      <c r="E94" s="23" t="s">
        <v>751</v>
      </c>
      <c r="F94" s="24" t="s">
        <v>513</v>
      </c>
      <c r="G94" s="25" t="s">
        <v>168</v>
      </c>
      <c r="H94" s="26">
        <v>42044</v>
      </c>
      <c r="I94" s="30" t="s">
        <v>514</v>
      </c>
      <c r="J94" s="22">
        <v>8980</v>
      </c>
      <c r="K94" s="22"/>
      <c r="L94" s="31">
        <v>3</v>
      </c>
      <c r="M94" s="32">
        <v>0</v>
      </c>
      <c r="N94" s="32">
        <v>7600</v>
      </c>
      <c r="O94" s="32">
        <v>0</v>
      </c>
      <c r="P94" s="33" t="s">
        <v>752</v>
      </c>
      <c r="Q94" s="34">
        <v>1</v>
      </c>
      <c r="R94" s="35">
        <v>0</v>
      </c>
      <c r="S94" s="35">
        <v>3</v>
      </c>
      <c r="T94" s="34"/>
      <c r="U94" s="34"/>
      <c r="V94" s="34"/>
      <c r="W94" s="34">
        <v>7600</v>
      </c>
    </row>
    <row r="95" spans="1:23" ht="15" customHeight="1">
      <c r="A95" s="27" t="s">
        <v>740</v>
      </c>
      <c r="B95" s="21">
        <v>93</v>
      </c>
      <c r="C95" s="22" t="s">
        <v>745</v>
      </c>
      <c r="D95" s="36" t="s">
        <v>745</v>
      </c>
      <c r="E95" s="23" t="s">
        <v>753</v>
      </c>
      <c r="F95" s="24" t="s">
        <v>747</v>
      </c>
      <c r="G95" s="25" t="s">
        <v>168</v>
      </c>
      <c r="H95" s="26">
        <v>42043</v>
      </c>
      <c r="I95" s="30" t="s">
        <v>486</v>
      </c>
      <c r="J95" s="22">
        <v>1700</v>
      </c>
      <c r="K95" s="22"/>
      <c r="L95" s="31">
        <v>0.5</v>
      </c>
      <c r="M95" s="32">
        <v>0</v>
      </c>
      <c r="N95" s="32">
        <v>990</v>
      </c>
      <c r="O95" s="32">
        <v>0</v>
      </c>
      <c r="P95" s="33" t="s">
        <v>748</v>
      </c>
      <c r="Q95" s="34">
        <v>0.5</v>
      </c>
      <c r="R95" s="35">
        <v>0</v>
      </c>
      <c r="S95" s="35">
        <v>0.5</v>
      </c>
      <c r="T95" s="34"/>
      <c r="U95" s="34"/>
      <c r="V95" s="34"/>
      <c r="W95" s="34">
        <v>990</v>
      </c>
    </row>
    <row r="96" spans="1:23" ht="15" customHeight="1">
      <c r="A96" s="27" t="s">
        <v>754</v>
      </c>
      <c r="B96" s="37">
        <v>94</v>
      </c>
      <c r="C96" s="38"/>
      <c r="D96" s="38" t="s">
        <v>55</v>
      </c>
      <c r="E96" s="23"/>
      <c r="F96" s="38" t="s">
        <v>755</v>
      </c>
      <c r="G96" s="25" t="s">
        <v>168</v>
      </c>
      <c r="H96" s="39">
        <v>42067</v>
      </c>
      <c r="I96" s="38" t="s">
        <v>491</v>
      </c>
      <c r="J96" s="38">
        <v>8080</v>
      </c>
      <c r="K96" s="38">
        <v>3440</v>
      </c>
      <c r="L96" s="38">
        <v>9</v>
      </c>
      <c r="M96" s="38">
        <v>0</v>
      </c>
      <c r="N96" s="38">
        <v>27480</v>
      </c>
      <c r="O96" s="38">
        <v>2520</v>
      </c>
      <c r="P96" s="38" t="s">
        <v>756</v>
      </c>
      <c r="Q96" s="38">
        <v>1</v>
      </c>
      <c r="R96" s="38">
        <v>1</v>
      </c>
      <c r="S96" s="38">
        <v>9</v>
      </c>
      <c r="T96" s="38"/>
      <c r="U96" s="38"/>
      <c r="V96" s="38"/>
      <c r="W96" s="38">
        <v>27480</v>
      </c>
    </row>
    <row r="97" spans="1:23" ht="15" customHeight="1">
      <c r="A97" s="27" t="s">
        <v>754</v>
      </c>
      <c r="B97" s="37">
        <v>95</v>
      </c>
      <c r="C97" s="38"/>
      <c r="D97" s="38" t="s">
        <v>55</v>
      </c>
      <c r="E97" s="23"/>
      <c r="F97" s="38" t="s">
        <v>757</v>
      </c>
      <c r="G97" s="25" t="s">
        <v>168</v>
      </c>
      <c r="H97" s="39">
        <v>42067</v>
      </c>
      <c r="I97" s="38" t="s">
        <v>514</v>
      </c>
      <c r="J97" s="38">
        <v>2780</v>
      </c>
      <c r="K97" s="38"/>
      <c r="L97" s="38">
        <v>3</v>
      </c>
      <c r="M97" s="38">
        <v>0</v>
      </c>
      <c r="N97" s="38">
        <v>13800</v>
      </c>
      <c r="O97" s="38">
        <v>840</v>
      </c>
      <c r="P97" s="38" t="s">
        <v>758</v>
      </c>
      <c r="Q97" s="38">
        <v>1</v>
      </c>
      <c r="R97" s="38">
        <v>1</v>
      </c>
      <c r="S97" s="38">
        <v>3</v>
      </c>
      <c r="T97" s="38"/>
      <c r="U97" s="38"/>
      <c r="V97" s="38"/>
      <c r="W97" s="38">
        <v>13800</v>
      </c>
    </row>
    <row r="98" spans="1:23" ht="15" customHeight="1">
      <c r="A98" s="27" t="s">
        <v>759</v>
      </c>
      <c r="B98" s="37">
        <v>96</v>
      </c>
      <c r="C98" s="38"/>
      <c r="D98" s="38" t="s">
        <v>745</v>
      </c>
      <c r="E98" s="23"/>
      <c r="F98" s="38" t="s">
        <v>760</v>
      </c>
      <c r="G98" s="25" t="s">
        <v>168</v>
      </c>
      <c r="H98" s="39">
        <v>42067</v>
      </c>
      <c r="I98" s="38" t="s">
        <v>514</v>
      </c>
      <c r="J98" s="38">
        <v>2400</v>
      </c>
      <c r="K98" s="38"/>
      <c r="L98" s="38">
        <v>1</v>
      </c>
      <c r="M98" s="38">
        <v>0</v>
      </c>
      <c r="N98" s="38">
        <v>7180</v>
      </c>
      <c r="O98" s="38">
        <v>360</v>
      </c>
      <c r="P98" s="38" t="s">
        <v>761</v>
      </c>
      <c r="Q98" s="38">
        <v>1</v>
      </c>
      <c r="R98" s="38">
        <v>0.5</v>
      </c>
      <c r="S98" s="38">
        <v>0.5</v>
      </c>
      <c r="T98" s="38"/>
      <c r="U98" s="38"/>
      <c r="V98" s="38"/>
      <c r="W98" s="38">
        <v>7180</v>
      </c>
    </row>
    <row r="99" spans="1:23" ht="15" customHeight="1">
      <c r="A99" s="27" t="s">
        <v>759</v>
      </c>
      <c r="B99" s="37">
        <v>97</v>
      </c>
      <c r="C99" s="38"/>
      <c r="D99" s="38" t="s">
        <v>545</v>
      </c>
      <c r="E99" s="23"/>
      <c r="F99" s="38" t="s">
        <v>762</v>
      </c>
      <c r="G99" s="25" t="s">
        <v>168</v>
      </c>
      <c r="H99" s="39">
        <v>42070</v>
      </c>
      <c r="I99" s="38" t="s">
        <v>514</v>
      </c>
      <c r="J99" s="38">
        <v>4052</v>
      </c>
      <c r="K99" s="38">
        <v>3440</v>
      </c>
      <c r="L99" s="38">
        <v>1</v>
      </c>
      <c r="M99" s="38">
        <v>0</v>
      </c>
      <c r="N99" s="38">
        <v>2328</v>
      </c>
      <c r="O99" s="38">
        <v>280</v>
      </c>
      <c r="P99" s="38" t="s">
        <v>763</v>
      </c>
      <c r="Q99" s="38">
        <v>1</v>
      </c>
      <c r="R99" s="38">
        <v>0</v>
      </c>
      <c r="S99" s="38">
        <v>0</v>
      </c>
      <c r="T99" s="38"/>
      <c r="U99" s="38"/>
      <c r="V99" s="38"/>
      <c r="W99" s="38">
        <v>2328</v>
      </c>
    </row>
    <row r="100" spans="1:23" ht="15" customHeight="1">
      <c r="A100" s="27" t="s">
        <v>759</v>
      </c>
      <c r="B100" s="37">
        <v>98</v>
      </c>
      <c r="C100" s="38"/>
      <c r="D100" s="38" t="s">
        <v>55</v>
      </c>
      <c r="E100" s="23"/>
      <c r="F100" s="38" t="s">
        <v>764</v>
      </c>
      <c r="G100" s="25" t="s">
        <v>168</v>
      </c>
      <c r="H100" s="39">
        <v>42070</v>
      </c>
      <c r="I100" s="38" t="s">
        <v>765</v>
      </c>
      <c r="J100" s="38">
        <v>0</v>
      </c>
      <c r="K100" s="38"/>
      <c r="L100" s="38">
        <v>1</v>
      </c>
      <c r="M100" s="38">
        <v>0</v>
      </c>
      <c r="N100" s="38">
        <v>6380</v>
      </c>
      <c r="O100" s="38">
        <v>280</v>
      </c>
      <c r="P100" s="38" t="s">
        <v>766</v>
      </c>
      <c r="Q100" s="38">
        <v>1</v>
      </c>
      <c r="R100" s="38">
        <v>1</v>
      </c>
      <c r="S100" s="38">
        <v>1</v>
      </c>
      <c r="T100" s="38"/>
      <c r="U100" s="38"/>
      <c r="V100" s="38"/>
      <c r="W100" s="38">
        <v>6380</v>
      </c>
    </row>
    <row r="101" spans="1:23" ht="15" customHeight="1">
      <c r="A101" s="27" t="s">
        <v>759</v>
      </c>
      <c r="B101" s="37">
        <v>99</v>
      </c>
      <c r="C101" s="38"/>
      <c r="D101" s="38" t="s">
        <v>55</v>
      </c>
      <c r="E101" s="23"/>
      <c r="F101" s="38" t="s">
        <v>767</v>
      </c>
      <c r="G101" s="25" t="s">
        <v>168</v>
      </c>
      <c r="H101" s="39">
        <v>42070</v>
      </c>
      <c r="I101" s="38" t="s">
        <v>768</v>
      </c>
      <c r="J101" s="38">
        <v>0</v>
      </c>
      <c r="K101" s="38"/>
      <c r="L101" s="38">
        <v>1</v>
      </c>
      <c r="M101" s="38">
        <v>0</v>
      </c>
      <c r="N101" s="38">
        <v>6380</v>
      </c>
      <c r="O101" s="38">
        <v>280</v>
      </c>
      <c r="P101" s="38" t="s">
        <v>766</v>
      </c>
      <c r="Q101" s="38">
        <v>1</v>
      </c>
      <c r="R101" s="38">
        <v>1</v>
      </c>
      <c r="S101" s="38">
        <v>1</v>
      </c>
      <c r="T101" s="38"/>
      <c r="U101" s="38"/>
      <c r="V101" s="38"/>
      <c r="W101" s="38">
        <v>6380</v>
      </c>
    </row>
    <row r="102" spans="1:23" ht="15" customHeight="1">
      <c r="A102" s="27" t="s">
        <v>759</v>
      </c>
      <c r="B102" s="37">
        <v>100</v>
      </c>
      <c r="C102" s="38"/>
      <c r="D102" s="38" t="s">
        <v>55</v>
      </c>
      <c r="E102" s="23"/>
      <c r="F102" s="38" t="s">
        <v>769</v>
      </c>
      <c r="G102" s="25" t="s">
        <v>168</v>
      </c>
      <c r="H102" s="39">
        <v>42070</v>
      </c>
      <c r="I102" s="38" t="s">
        <v>503</v>
      </c>
      <c r="J102" s="38">
        <v>0</v>
      </c>
      <c r="K102" s="38"/>
      <c r="L102" s="38">
        <v>1</v>
      </c>
      <c r="M102" s="38">
        <v>0</v>
      </c>
      <c r="N102" s="38">
        <v>6380</v>
      </c>
      <c r="O102" s="38">
        <v>280</v>
      </c>
      <c r="P102" s="38" t="s">
        <v>766</v>
      </c>
      <c r="Q102" s="38">
        <v>1</v>
      </c>
      <c r="R102" s="38">
        <v>1</v>
      </c>
      <c r="S102" s="38">
        <v>1</v>
      </c>
      <c r="T102" s="38"/>
      <c r="U102" s="38"/>
      <c r="V102" s="38"/>
      <c r="W102" s="38">
        <v>6380</v>
      </c>
    </row>
    <row r="103" spans="1:23" ht="15" customHeight="1">
      <c r="A103" s="27" t="s">
        <v>759</v>
      </c>
      <c r="B103" s="37">
        <v>101</v>
      </c>
      <c r="C103" s="38"/>
      <c r="D103" s="38" t="s">
        <v>55</v>
      </c>
      <c r="E103" s="23"/>
      <c r="F103" s="38" t="s">
        <v>770</v>
      </c>
      <c r="G103" s="25" t="s">
        <v>168</v>
      </c>
      <c r="H103" s="39">
        <v>42070</v>
      </c>
      <c r="I103" s="38" t="s">
        <v>500</v>
      </c>
      <c r="J103" s="38">
        <v>1980</v>
      </c>
      <c r="K103" s="38"/>
      <c r="L103" s="38">
        <v>1</v>
      </c>
      <c r="M103" s="38">
        <v>0</v>
      </c>
      <c r="N103" s="38">
        <v>3900</v>
      </c>
      <c r="O103" s="38">
        <v>280</v>
      </c>
      <c r="P103" s="38" t="s">
        <v>771</v>
      </c>
      <c r="Q103" s="38">
        <v>1</v>
      </c>
      <c r="R103" s="38">
        <v>1</v>
      </c>
      <c r="S103" s="38">
        <v>1</v>
      </c>
      <c r="T103" s="38"/>
      <c r="U103" s="38"/>
      <c r="V103" s="38"/>
      <c r="W103" s="38">
        <v>3860</v>
      </c>
    </row>
    <row r="104" spans="1:23" ht="15" customHeight="1">
      <c r="A104" s="27" t="s">
        <v>759</v>
      </c>
      <c r="B104" s="37">
        <v>102</v>
      </c>
      <c r="C104" s="38"/>
      <c r="D104" s="38" t="s">
        <v>545</v>
      </c>
      <c r="E104" s="23"/>
      <c r="F104" s="38" t="s">
        <v>772</v>
      </c>
      <c r="G104" s="25" t="s">
        <v>168</v>
      </c>
      <c r="H104" s="39">
        <v>42070</v>
      </c>
      <c r="I104" s="38" t="s">
        <v>491</v>
      </c>
      <c r="J104" s="38">
        <v>2100</v>
      </c>
      <c r="K104" s="38"/>
      <c r="L104" s="38">
        <v>1</v>
      </c>
      <c r="M104" s="38">
        <v>0</v>
      </c>
      <c r="N104" s="38">
        <v>5280</v>
      </c>
      <c r="O104" s="38">
        <v>0</v>
      </c>
      <c r="P104" s="38" t="s">
        <v>773</v>
      </c>
      <c r="Q104" s="38">
        <v>1</v>
      </c>
      <c r="R104" s="38">
        <v>0</v>
      </c>
      <c r="S104" s="38">
        <v>0</v>
      </c>
      <c r="T104" s="38"/>
      <c r="U104" s="38"/>
      <c r="V104" s="38"/>
      <c r="W104" s="38">
        <v>5280</v>
      </c>
    </row>
    <row r="105" spans="1:23" ht="15" customHeight="1">
      <c r="A105" s="27" t="s">
        <v>759</v>
      </c>
      <c r="B105" s="37">
        <v>103</v>
      </c>
      <c r="C105" s="38"/>
      <c r="D105" s="38" t="s">
        <v>55</v>
      </c>
      <c r="E105" s="23"/>
      <c r="F105" s="38" t="s">
        <v>774</v>
      </c>
      <c r="G105" s="25" t="s">
        <v>168</v>
      </c>
      <c r="H105" s="39">
        <v>42070</v>
      </c>
      <c r="I105" s="38" t="s">
        <v>514</v>
      </c>
      <c r="J105" s="38">
        <v>2780</v>
      </c>
      <c r="K105" s="38"/>
      <c r="L105" s="38">
        <v>3</v>
      </c>
      <c r="M105" s="38">
        <v>0</v>
      </c>
      <c r="N105" s="38">
        <v>13800</v>
      </c>
      <c r="O105" s="38">
        <v>840</v>
      </c>
      <c r="P105" s="38" t="s">
        <v>775</v>
      </c>
      <c r="Q105" s="38">
        <v>1</v>
      </c>
      <c r="R105" s="38">
        <v>1</v>
      </c>
      <c r="S105" s="38">
        <v>3</v>
      </c>
      <c r="T105" s="38"/>
      <c r="U105" s="38"/>
      <c r="V105" s="38"/>
      <c r="W105" s="38">
        <v>13800</v>
      </c>
    </row>
    <row r="106" spans="1:23" ht="15" customHeight="1">
      <c r="A106" s="27" t="s">
        <v>759</v>
      </c>
      <c r="B106" s="37">
        <v>104</v>
      </c>
      <c r="C106" s="38"/>
      <c r="D106" s="38" t="s">
        <v>55</v>
      </c>
      <c r="E106" s="23"/>
      <c r="F106" s="38" t="s">
        <v>776</v>
      </c>
      <c r="G106" s="25" t="s">
        <v>168</v>
      </c>
      <c r="H106" s="39">
        <v>42070</v>
      </c>
      <c r="I106" s="38" t="s">
        <v>491</v>
      </c>
      <c r="J106" s="38">
        <v>1580</v>
      </c>
      <c r="K106" s="38"/>
      <c r="L106" s="38">
        <v>1</v>
      </c>
      <c r="M106" s="38">
        <v>0</v>
      </c>
      <c r="N106" s="38">
        <v>4800</v>
      </c>
      <c r="O106" s="38">
        <v>280</v>
      </c>
      <c r="P106" s="38" t="s">
        <v>777</v>
      </c>
      <c r="Q106" s="38">
        <v>1</v>
      </c>
      <c r="R106" s="38">
        <v>1</v>
      </c>
      <c r="S106" s="38">
        <v>1</v>
      </c>
      <c r="T106" s="38"/>
      <c r="U106" s="38"/>
      <c r="V106" s="38"/>
      <c r="W106" s="38">
        <v>4800</v>
      </c>
    </row>
    <row r="107" spans="1:23" ht="15" customHeight="1">
      <c r="A107" s="27" t="s">
        <v>759</v>
      </c>
      <c r="B107" s="37">
        <v>105</v>
      </c>
      <c r="C107" s="38"/>
      <c r="D107" s="38" t="s">
        <v>545</v>
      </c>
      <c r="E107" s="23"/>
      <c r="F107" s="38" t="s">
        <v>778</v>
      </c>
      <c r="G107" s="25" t="s">
        <v>168</v>
      </c>
      <c r="H107" s="39">
        <v>42070</v>
      </c>
      <c r="I107" s="38" t="s">
        <v>491</v>
      </c>
      <c r="J107" s="38">
        <v>0</v>
      </c>
      <c r="K107" s="38"/>
      <c r="L107" s="38">
        <v>1</v>
      </c>
      <c r="M107" s="38">
        <v>0</v>
      </c>
      <c r="N107" s="38">
        <v>7380</v>
      </c>
      <c r="O107" s="38">
        <v>400</v>
      </c>
      <c r="P107" s="38" t="s">
        <v>779</v>
      </c>
      <c r="Q107" s="38">
        <v>1</v>
      </c>
      <c r="R107" s="38">
        <v>0</v>
      </c>
      <c r="S107" s="38">
        <v>0</v>
      </c>
      <c r="T107" s="38"/>
      <c r="U107" s="38"/>
      <c r="V107" s="38"/>
      <c r="W107" s="38">
        <v>7380</v>
      </c>
    </row>
    <row r="108" spans="1:23" ht="15" customHeight="1">
      <c r="A108" s="27" t="s">
        <v>759</v>
      </c>
      <c r="B108" s="37">
        <v>106</v>
      </c>
      <c r="C108" s="38"/>
      <c r="D108" s="38" t="s">
        <v>55</v>
      </c>
      <c r="E108" s="23"/>
      <c r="F108" s="38" t="s">
        <v>780</v>
      </c>
      <c r="G108" s="25" t="s">
        <v>168</v>
      </c>
      <c r="H108" s="39">
        <v>42070</v>
      </c>
      <c r="I108" s="38" t="s">
        <v>781</v>
      </c>
      <c r="J108" s="38">
        <v>780</v>
      </c>
      <c r="K108" s="38"/>
      <c r="L108" s="38">
        <v>1</v>
      </c>
      <c r="M108" s="38">
        <v>0</v>
      </c>
      <c r="N108" s="38">
        <v>6600</v>
      </c>
      <c r="O108" s="38">
        <v>400</v>
      </c>
      <c r="P108" s="38" t="s">
        <v>782</v>
      </c>
      <c r="Q108" s="38">
        <v>1</v>
      </c>
      <c r="R108" s="38">
        <v>1.2</v>
      </c>
      <c r="S108" s="38">
        <v>1.2</v>
      </c>
      <c r="T108" s="38"/>
      <c r="U108" s="38"/>
      <c r="V108" s="38"/>
      <c r="W108" s="38">
        <v>6600</v>
      </c>
    </row>
    <row r="109" spans="1:23" ht="15" customHeight="1">
      <c r="A109" s="27" t="s">
        <v>759</v>
      </c>
      <c r="B109" s="37">
        <v>107</v>
      </c>
      <c r="C109" s="38"/>
      <c r="D109" s="38" t="s">
        <v>55</v>
      </c>
      <c r="E109" s="23"/>
      <c r="F109" s="38" t="s">
        <v>783</v>
      </c>
      <c r="G109" s="25" t="s">
        <v>168</v>
      </c>
      <c r="H109" s="39">
        <v>42071</v>
      </c>
      <c r="I109" s="38" t="s">
        <v>784</v>
      </c>
      <c r="J109" s="38">
        <v>880</v>
      </c>
      <c r="K109" s="38"/>
      <c r="L109" s="38">
        <v>1</v>
      </c>
      <c r="M109" s="38">
        <v>0</v>
      </c>
      <c r="N109" s="38">
        <v>5500</v>
      </c>
      <c r="O109" s="38">
        <v>280</v>
      </c>
      <c r="P109" s="38" t="s">
        <v>785</v>
      </c>
      <c r="Q109" s="38">
        <v>1</v>
      </c>
      <c r="R109" s="38">
        <v>1</v>
      </c>
      <c r="S109" s="38">
        <v>1</v>
      </c>
      <c r="T109" s="38"/>
      <c r="U109" s="38"/>
      <c r="V109" s="38"/>
      <c r="W109" s="38">
        <v>5500</v>
      </c>
    </row>
    <row r="110" spans="1:23" ht="15" customHeight="1">
      <c r="A110" s="27" t="s">
        <v>759</v>
      </c>
      <c r="B110" s="37">
        <v>108</v>
      </c>
      <c r="C110" s="38"/>
      <c r="D110" s="38" t="s">
        <v>545</v>
      </c>
      <c r="E110" s="23"/>
      <c r="F110" s="38" t="s">
        <v>786</v>
      </c>
      <c r="G110" s="25" t="s">
        <v>168</v>
      </c>
      <c r="H110" s="39">
        <v>42071</v>
      </c>
      <c r="I110" s="38" t="s">
        <v>486</v>
      </c>
      <c r="J110" s="38">
        <v>3724</v>
      </c>
      <c r="K110" s="38"/>
      <c r="L110" s="38">
        <v>2</v>
      </c>
      <c r="M110" s="38">
        <v>0</v>
      </c>
      <c r="N110" s="38">
        <v>7656</v>
      </c>
      <c r="O110" s="38">
        <v>560</v>
      </c>
      <c r="P110" s="38" t="s">
        <v>787</v>
      </c>
      <c r="Q110" s="38">
        <v>1</v>
      </c>
      <c r="R110" s="38">
        <v>0</v>
      </c>
      <c r="S110" s="38">
        <v>0</v>
      </c>
      <c r="T110" s="38"/>
      <c r="U110" s="38"/>
      <c r="V110" s="38"/>
      <c r="W110" s="38">
        <v>7656</v>
      </c>
    </row>
    <row r="111" spans="1:23" ht="15" customHeight="1">
      <c r="A111" s="27" t="s">
        <v>759</v>
      </c>
      <c r="B111" s="37">
        <v>109</v>
      </c>
      <c r="C111" s="38"/>
      <c r="D111" s="38" t="s">
        <v>55</v>
      </c>
      <c r="E111" s="23"/>
      <c r="F111" s="38" t="s">
        <v>788</v>
      </c>
      <c r="G111" s="25" t="s">
        <v>168</v>
      </c>
      <c r="H111" s="39">
        <v>42071</v>
      </c>
      <c r="I111" s="38" t="s">
        <v>789</v>
      </c>
      <c r="J111" s="38">
        <v>0</v>
      </c>
      <c r="K111" s="38"/>
      <c r="L111" s="38">
        <v>1</v>
      </c>
      <c r="M111" s="38">
        <v>0</v>
      </c>
      <c r="N111" s="38">
        <v>6380</v>
      </c>
      <c r="O111" s="38">
        <v>280</v>
      </c>
      <c r="P111" s="38" t="s">
        <v>790</v>
      </c>
      <c r="Q111" s="38">
        <v>1</v>
      </c>
      <c r="R111" s="38">
        <v>1</v>
      </c>
      <c r="S111" s="38">
        <v>1</v>
      </c>
      <c r="T111" s="38"/>
      <c r="U111" s="38"/>
      <c r="V111" s="38"/>
      <c r="W111" s="38">
        <v>6380</v>
      </c>
    </row>
    <row r="112" spans="1:23" ht="15" customHeight="1">
      <c r="A112" s="27" t="s">
        <v>759</v>
      </c>
      <c r="B112" s="37">
        <v>110</v>
      </c>
      <c r="C112" s="38"/>
      <c r="D112" s="38" t="s">
        <v>55</v>
      </c>
      <c r="E112" s="23"/>
      <c r="F112" s="38" t="s">
        <v>791</v>
      </c>
      <c r="G112" s="25" t="s">
        <v>168</v>
      </c>
      <c r="H112" s="39">
        <v>42071</v>
      </c>
      <c r="I112" s="38" t="s">
        <v>514</v>
      </c>
      <c r="J112" s="38">
        <v>2780</v>
      </c>
      <c r="K112" s="38"/>
      <c r="L112" s="38">
        <v>3</v>
      </c>
      <c r="M112" s="38">
        <v>0</v>
      </c>
      <c r="N112" s="38">
        <v>13800</v>
      </c>
      <c r="O112" s="38">
        <v>840</v>
      </c>
      <c r="P112" s="38" t="s">
        <v>775</v>
      </c>
      <c r="Q112" s="38">
        <v>1</v>
      </c>
      <c r="R112" s="38">
        <v>1</v>
      </c>
      <c r="S112" s="38">
        <v>3</v>
      </c>
      <c r="T112" s="38"/>
      <c r="U112" s="38"/>
      <c r="V112" s="38"/>
      <c r="W112" s="38">
        <v>13800</v>
      </c>
    </row>
    <row r="113" spans="1:23" ht="15" customHeight="1">
      <c r="A113" s="27" t="s">
        <v>759</v>
      </c>
      <c r="B113" s="37">
        <v>111</v>
      </c>
      <c r="C113" s="38"/>
      <c r="D113" s="38" t="s">
        <v>55</v>
      </c>
      <c r="E113" s="23"/>
      <c r="F113" s="38" t="s">
        <v>792</v>
      </c>
      <c r="G113" s="25" t="s">
        <v>168</v>
      </c>
      <c r="H113" s="39">
        <v>42071</v>
      </c>
      <c r="I113" s="38" t="s">
        <v>514</v>
      </c>
      <c r="J113" s="38">
        <v>2780</v>
      </c>
      <c r="K113" s="38"/>
      <c r="L113" s="38">
        <v>3</v>
      </c>
      <c r="M113" s="38">
        <v>0</v>
      </c>
      <c r="N113" s="38">
        <v>13800</v>
      </c>
      <c r="O113" s="38">
        <v>840</v>
      </c>
      <c r="P113" s="38" t="s">
        <v>775</v>
      </c>
      <c r="Q113" s="38">
        <v>1</v>
      </c>
      <c r="R113" s="38">
        <v>1</v>
      </c>
      <c r="S113" s="38">
        <v>3</v>
      </c>
      <c r="T113" s="38"/>
      <c r="U113" s="38"/>
      <c r="V113" s="38"/>
      <c r="W113" s="38">
        <v>13800</v>
      </c>
    </row>
    <row r="114" spans="1:23" ht="15" customHeight="1">
      <c r="A114" s="27" t="s">
        <v>759</v>
      </c>
      <c r="B114" s="37">
        <v>112</v>
      </c>
      <c r="C114" s="38"/>
      <c r="D114" s="38" t="s">
        <v>545</v>
      </c>
      <c r="E114" s="23"/>
      <c r="F114" s="38" t="s">
        <v>793</v>
      </c>
      <c r="G114" s="25" t="s">
        <v>168</v>
      </c>
      <c r="H114" s="39">
        <v>42071</v>
      </c>
      <c r="I114" s="38" t="s">
        <v>514</v>
      </c>
      <c r="J114" s="38">
        <v>0</v>
      </c>
      <c r="K114" s="38"/>
      <c r="L114" s="38">
        <v>1</v>
      </c>
      <c r="M114" s="38">
        <v>0</v>
      </c>
      <c r="N114" s="38">
        <v>4880</v>
      </c>
      <c r="O114" s="38">
        <v>280</v>
      </c>
      <c r="P114" s="38" t="s">
        <v>794</v>
      </c>
      <c r="Q114" s="38">
        <v>1</v>
      </c>
      <c r="R114" s="38">
        <v>0</v>
      </c>
      <c r="S114" s="38">
        <v>0</v>
      </c>
      <c r="T114" s="38"/>
      <c r="U114" s="38"/>
      <c r="V114" s="38"/>
      <c r="W114" s="38">
        <v>4880</v>
      </c>
    </row>
    <row r="115" spans="1:23" ht="15" customHeight="1">
      <c r="A115" s="27" t="s">
        <v>759</v>
      </c>
      <c r="B115" s="37">
        <v>113</v>
      </c>
      <c r="C115" s="38"/>
      <c r="D115" s="38" t="s">
        <v>55</v>
      </c>
      <c r="E115" s="23"/>
      <c r="F115" s="38" t="s">
        <v>795</v>
      </c>
      <c r="G115" s="25" t="s">
        <v>168</v>
      </c>
      <c r="H115" s="39">
        <v>42076</v>
      </c>
      <c r="I115" s="38" t="s">
        <v>503</v>
      </c>
      <c r="J115" s="38">
        <v>2780</v>
      </c>
      <c r="K115" s="38"/>
      <c r="L115" s="38">
        <v>3</v>
      </c>
      <c r="M115" s="38">
        <v>0</v>
      </c>
      <c r="N115" s="38">
        <v>13800</v>
      </c>
      <c r="O115" s="38">
        <v>840</v>
      </c>
      <c r="P115" s="38" t="s">
        <v>796</v>
      </c>
      <c r="Q115" s="38">
        <v>1</v>
      </c>
      <c r="R115" s="38">
        <v>1</v>
      </c>
      <c r="S115" s="38">
        <v>3</v>
      </c>
      <c r="T115" s="38"/>
      <c r="U115" s="38"/>
      <c r="V115" s="38"/>
      <c r="W115" s="38">
        <v>13800</v>
      </c>
    </row>
    <row r="116" spans="1:23" ht="15" customHeight="1">
      <c r="A116" s="27" t="s">
        <v>759</v>
      </c>
      <c r="B116" s="37">
        <v>114</v>
      </c>
      <c r="C116" s="38"/>
      <c r="D116" s="38" t="s">
        <v>55</v>
      </c>
      <c r="E116" s="23"/>
      <c r="F116" s="38" t="s">
        <v>797</v>
      </c>
      <c r="G116" s="25" t="s">
        <v>168</v>
      </c>
      <c r="H116" s="39">
        <v>42076</v>
      </c>
      <c r="I116" s="38" t="s">
        <v>503</v>
      </c>
      <c r="J116" s="38">
        <v>2780</v>
      </c>
      <c r="K116" s="38"/>
      <c r="L116" s="38">
        <v>3</v>
      </c>
      <c r="M116" s="38">
        <v>0</v>
      </c>
      <c r="N116" s="38">
        <v>13800</v>
      </c>
      <c r="O116" s="38">
        <v>0</v>
      </c>
      <c r="P116" s="38" t="s">
        <v>798</v>
      </c>
      <c r="Q116" s="38">
        <v>1</v>
      </c>
      <c r="R116" s="38">
        <v>1</v>
      </c>
      <c r="S116" s="38">
        <v>3</v>
      </c>
      <c r="T116" s="38"/>
      <c r="U116" s="38"/>
      <c r="V116" s="38"/>
      <c r="W116" s="38">
        <v>13800</v>
      </c>
    </row>
    <row r="117" spans="1:23" ht="15" customHeight="1">
      <c r="A117" s="27" t="s">
        <v>759</v>
      </c>
      <c r="B117" s="37">
        <v>115</v>
      </c>
      <c r="C117" s="38"/>
      <c r="D117" s="38" t="s">
        <v>55</v>
      </c>
      <c r="E117" s="23"/>
      <c r="F117" s="38" t="s">
        <v>799</v>
      </c>
      <c r="G117" s="25" t="s">
        <v>168</v>
      </c>
      <c r="H117" s="39">
        <v>42077</v>
      </c>
      <c r="I117" s="38" t="s">
        <v>486</v>
      </c>
      <c r="J117" s="38">
        <v>2780</v>
      </c>
      <c r="K117" s="38"/>
      <c r="L117" s="38">
        <v>3</v>
      </c>
      <c r="M117" s="38">
        <v>0</v>
      </c>
      <c r="N117" s="38">
        <v>13800</v>
      </c>
      <c r="O117" s="38">
        <v>840</v>
      </c>
      <c r="P117" s="38" t="s">
        <v>800</v>
      </c>
      <c r="Q117" s="38">
        <v>1</v>
      </c>
      <c r="R117" s="38">
        <v>1</v>
      </c>
      <c r="S117" s="38">
        <v>3</v>
      </c>
      <c r="T117" s="38"/>
      <c r="U117" s="38"/>
      <c r="V117" s="38"/>
      <c r="W117" s="38">
        <v>13800</v>
      </c>
    </row>
    <row r="118" spans="1:23" ht="15" customHeight="1">
      <c r="A118" s="27" t="s">
        <v>759</v>
      </c>
      <c r="B118" s="37">
        <v>116</v>
      </c>
      <c r="C118" s="38"/>
      <c r="D118" s="38" t="s">
        <v>549</v>
      </c>
      <c r="E118" s="23"/>
      <c r="F118" s="38" t="s">
        <v>801</v>
      </c>
      <c r="G118" s="25" t="s">
        <v>168</v>
      </c>
      <c r="H118" s="39">
        <v>42077</v>
      </c>
      <c r="I118" s="38" t="s">
        <v>491</v>
      </c>
      <c r="J118" s="38">
        <v>3105</v>
      </c>
      <c r="K118" s="38"/>
      <c r="L118" s="38">
        <v>3</v>
      </c>
      <c r="M118" s="38">
        <v>0</v>
      </c>
      <c r="N118" s="38">
        <v>16175</v>
      </c>
      <c r="O118" s="38">
        <v>800</v>
      </c>
      <c r="P118" s="38" t="s">
        <v>802</v>
      </c>
      <c r="Q118" s="38">
        <v>1</v>
      </c>
      <c r="R118" s="38">
        <v>0</v>
      </c>
      <c r="S118" s="38">
        <v>0</v>
      </c>
      <c r="T118" s="38"/>
      <c r="U118" s="38"/>
      <c r="V118" s="38"/>
      <c r="W118" s="38">
        <v>16175</v>
      </c>
    </row>
    <row r="119" spans="1:23" ht="15" customHeight="1">
      <c r="A119" s="27" t="s">
        <v>759</v>
      </c>
      <c r="B119" s="37">
        <v>117</v>
      </c>
      <c r="C119" s="38"/>
      <c r="D119" s="38" t="s">
        <v>545</v>
      </c>
      <c r="E119" s="23"/>
      <c r="F119" s="38" t="s">
        <v>803</v>
      </c>
      <c r="G119" s="25" t="s">
        <v>168</v>
      </c>
      <c r="H119" s="39">
        <v>42077</v>
      </c>
      <c r="I119" s="38" t="s">
        <v>491</v>
      </c>
      <c r="J119" s="38">
        <v>3380</v>
      </c>
      <c r="K119" s="38"/>
      <c r="L119" s="38">
        <v>2</v>
      </c>
      <c r="M119" s="38">
        <v>0</v>
      </c>
      <c r="N119" s="38">
        <v>9900</v>
      </c>
      <c r="O119" s="38">
        <v>400</v>
      </c>
      <c r="P119" s="38" t="s">
        <v>804</v>
      </c>
      <c r="Q119" s="38">
        <v>1</v>
      </c>
      <c r="R119" s="38">
        <v>0</v>
      </c>
      <c r="S119" s="38">
        <v>0</v>
      </c>
      <c r="T119" s="38"/>
      <c r="U119" s="38"/>
      <c r="V119" s="38"/>
      <c r="W119" s="38">
        <v>9900</v>
      </c>
    </row>
    <row r="120" spans="1:23" ht="15" customHeight="1">
      <c r="A120" s="27" t="s">
        <v>759</v>
      </c>
      <c r="B120" s="37">
        <v>118</v>
      </c>
      <c r="C120" s="38"/>
      <c r="D120" s="38" t="s">
        <v>545</v>
      </c>
      <c r="E120" s="23"/>
      <c r="F120" s="38" t="s">
        <v>805</v>
      </c>
      <c r="G120" s="25" t="s">
        <v>168</v>
      </c>
      <c r="H120" s="39">
        <v>42077</v>
      </c>
      <c r="I120" s="38" t="s">
        <v>491</v>
      </c>
      <c r="J120" s="38">
        <v>2100</v>
      </c>
      <c r="K120" s="38"/>
      <c r="L120" s="38">
        <v>1</v>
      </c>
      <c r="M120" s="38">
        <v>0</v>
      </c>
      <c r="N120" s="38">
        <v>5280</v>
      </c>
      <c r="O120" s="38">
        <v>0</v>
      </c>
      <c r="P120" s="38" t="s">
        <v>806</v>
      </c>
      <c r="Q120" s="38">
        <v>1</v>
      </c>
      <c r="R120" s="38">
        <v>0</v>
      </c>
      <c r="S120" s="38">
        <v>0</v>
      </c>
      <c r="T120" s="38"/>
      <c r="U120" s="38"/>
      <c r="V120" s="38"/>
      <c r="W120" s="38">
        <v>5280</v>
      </c>
    </row>
    <row r="121" spans="1:23" ht="15" customHeight="1">
      <c r="A121" s="27" t="s">
        <v>759</v>
      </c>
      <c r="B121" s="37">
        <v>119</v>
      </c>
      <c r="C121" s="38"/>
      <c r="D121" s="38" t="s">
        <v>55</v>
      </c>
      <c r="E121" s="23"/>
      <c r="F121" s="38" t="s">
        <v>807</v>
      </c>
      <c r="G121" s="25" t="s">
        <v>168</v>
      </c>
      <c r="H121" s="39">
        <v>42077</v>
      </c>
      <c r="I121" s="38" t="s">
        <v>808</v>
      </c>
      <c r="J121" s="38">
        <v>1580</v>
      </c>
      <c r="K121" s="38"/>
      <c r="L121" s="38">
        <v>1</v>
      </c>
      <c r="M121" s="38">
        <v>0</v>
      </c>
      <c r="N121" s="38">
        <v>4800</v>
      </c>
      <c r="O121" s="38">
        <v>280</v>
      </c>
      <c r="P121" s="38" t="s">
        <v>809</v>
      </c>
      <c r="Q121" s="38">
        <v>1</v>
      </c>
      <c r="R121" s="38">
        <v>1</v>
      </c>
      <c r="S121" s="38">
        <v>1</v>
      </c>
      <c r="T121" s="38"/>
      <c r="U121" s="38"/>
      <c r="V121" s="38"/>
      <c r="W121" s="38">
        <v>4800</v>
      </c>
    </row>
    <row r="122" spans="1:23" ht="15" customHeight="1">
      <c r="A122" s="27" t="s">
        <v>759</v>
      </c>
      <c r="B122" s="37">
        <v>120</v>
      </c>
      <c r="C122" s="38"/>
      <c r="D122" s="38" t="s">
        <v>55</v>
      </c>
      <c r="E122" s="23"/>
      <c r="F122" s="38" t="s">
        <v>810</v>
      </c>
      <c r="G122" s="25" t="s">
        <v>168</v>
      </c>
      <c r="H122" s="39">
        <v>42077</v>
      </c>
      <c r="I122" s="38" t="s">
        <v>486</v>
      </c>
      <c r="J122" s="38">
        <v>880</v>
      </c>
      <c r="K122" s="38"/>
      <c r="L122" s="38">
        <v>1</v>
      </c>
      <c r="M122" s="38">
        <v>0</v>
      </c>
      <c r="N122" s="38">
        <v>5500</v>
      </c>
      <c r="O122" s="38">
        <v>280</v>
      </c>
      <c r="P122" s="38" t="s">
        <v>811</v>
      </c>
      <c r="Q122" s="38">
        <v>1</v>
      </c>
      <c r="R122" s="38">
        <v>1</v>
      </c>
      <c r="S122" s="38">
        <v>1</v>
      </c>
      <c r="T122" s="38"/>
      <c r="U122" s="38"/>
      <c r="V122" s="38"/>
      <c r="W122" s="38">
        <v>5500</v>
      </c>
    </row>
    <row r="123" spans="1:23" ht="15" customHeight="1">
      <c r="A123" s="27" t="s">
        <v>759</v>
      </c>
      <c r="B123" s="37">
        <v>121</v>
      </c>
      <c r="C123" s="38"/>
      <c r="D123" s="38" t="s">
        <v>55</v>
      </c>
      <c r="E123" s="23"/>
      <c r="F123" s="38" t="s">
        <v>812</v>
      </c>
      <c r="G123" s="25" t="s">
        <v>168</v>
      </c>
      <c r="H123" s="39">
        <v>42078</v>
      </c>
      <c r="I123" s="38" t="s">
        <v>514</v>
      </c>
      <c r="J123" s="38">
        <v>2780</v>
      </c>
      <c r="K123" s="38"/>
      <c r="L123" s="38">
        <v>3</v>
      </c>
      <c r="M123" s="38">
        <v>0</v>
      </c>
      <c r="N123" s="38">
        <v>13800</v>
      </c>
      <c r="O123" s="38">
        <v>840</v>
      </c>
      <c r="P123" s="38" t="s">
        <v>813</v>
      </c>
      <c r="Q123" s="38">
        <v>1</v>
      </c>
      <c r="R123" s="38">
        <v>1</v>
      </c>
      <c r="S123" s="38">
        <v>3</v>
      </c>
      <c r="T123" s="38"/>
      <c r="U123" s="38"/>
      <c r="V123" s="38"/>
      <c r="W123" s="38">
        <v>13685</v>
      </c>
    </row>
    <row r="124" spans="1:23" ht="15" customHeight="1">
      <c r="A124" s="27" t="s">
        <v>759</v>
      </c>
      <c r="B124" s="37">
        <v>122</v>
      </c>
      <c r="C124" s="38"/>
      <c r="D124" s="38" t="s">
        <v>549</v>
      </c>
      <c r="E124" s="23"/>
      <c r="F124" s="38" t="s">
        <v>814</v>
      </c>
      <c r="G124" s="25" t="s">
        <v>168</v>
      </c>
      <c r="H124" s="39">
        <v>42078</v>
      </c>
      <c r="I124" s="38" t="s">
        <v>503</v>
      </c>
      <c r="J124" s="38">
        <v>7580</v>
      </c>
      <c r="K124" s="38"/>
      <c r="L124" s="38">
        <v>4</v>
      </c>
      <c r="M124" s="38">
        <v>0</v>
      </c>
      <c r="N124" s="38">
        <v>24000</v>
      </c>
      <c r="O124" s="38">
        <v>280</v>
      </c>
      <c r="P124" s="38" t="s">
        <v>815</v>
      </c>
      <c r="Q124" s="38">
        <v>1</v>
      </c>
      <c r="R124" s="38">
        <v>0</v>
      </c>
      <c r="S124" s="38">
        <v>0</v>
      </c>
      <c r="T124" s="38"/>
      <c r="U124" s="38"/>
      <c r="V124" s="38"/>
      <c r="W124" s="38">
        <v>24000</v>
      </c>
    </row>
    <row r="125" spans="1:23" ht="15" customHeight="1">
      <c r="A125" s="27" t="s">
        <v>759</v>
      </c>
      <c r="B125" s="37">
        <v>123</v>
      </c>
      <c r="C125" s="38"/>
      <c r="D125" s="38" t="s">
        <v>55</v>
      </c>
      <c r="E125" s="23"/>
      <c r="F125" s="38" t="s">
        <v>816</v>
      </c>
      <c r="G125" s="25" t="s">
        <v>168</v>
      </c>
      <c r="H125" s="39">
        <v>42078</v>
      </c>
      <c r="I125" s="38" t="s">
        <v>486</v>
      </c>
      <c r="J125" s="38">
        <v>1580</v>
      </c>
      <c r="K125" s="38"/>
      <c r="L125" s="38">
        <v>1</v>
      </c>
      <c r="M125" s="38">
        <v>0</v>
      </c>
      <c r="N125" s="38">
        <v>4800</v>
      </c>
      <c r="O125" s="38">
        <v>280</v>
      </c>
      <c r="P125" s="38" t="s">
        <v>817</v>
      </c>
      <c r="Q125" s="38">
        <v>1</v>
      </c>
      <c r="R125" s="38">
        <v>1</v>
      </c>
      <c r="S125" s="38">
        <v>1</v>
      </c>
      <c r="T125" s="38"/>
      <c r="U125" s="38"/>
      <c r="V125" s="38"/>
      <c r="W125" s="38">
        <v>4800</v>
      </c>
    </row>
    <row r="126" spans="1:23" ht="15" customHeight="1">
      <c r="A126" s="27" t="s">
        <v>759</v>
      </c>
      <c r="B126" s="37">
        <v>124</v>
      </c>
      <c r="C126" s="38"/>
      <c r="D126" s="38" t="s">
        <v>545</v>
      </c>
      <c r="E126" s="23"/>
      <c r="F126" s="38" t="s">
        <v>818</v>
      </c>
      <c r="G126" s="25" t="s">
        <v>168</v>
      </c>
      <c r="H126" s="39">
        <v>42078</v>
      </c>
      <c r="I126" s="38" t="s">
        <v>503</v>
      </c>
      <c r="J126" s="38">
        <v>3254</v>
      </c>
      <c r="K126" s="38"/>
      <c r="L126" s="38">
        <v>1</v>
      </c>
      <c r="M126" s="38">
        <v>0</v>
      </c>
      <c r="N126" s="38">
        <v>3126</v>
      </c>
      <c r="O126" s="38">
        <v>280</v>
      </c>
      <c r="P126" s="38" t="s">
        <v>819</v>
      </c>
      <c r="Q126" s="38">
        <v>1</v>
      </c>
      <c r="R126" s="38">
        <v>0</v>
      </c>
      <c r="S126" s="38">
        <v>0</v>
      </c>
      <c r="T126" s="38"/>
      <c r="U126" s="38"/>
      <c r="V126" s="38"/>
      <c r="W126" s="38">
        <v>3126</v>
      </c>
    </row>
    <row r="127" spans="1:23" ht="15" customHeight="1">
      <c r="A127" s="27" t="s">
        <v>759</v>
      </c>
      <c r="B127" s="37">
        <v>125</v>
      </c>
      <c r="C127" s="38"/>
      <c r="D127" s="38" t="s">
        <v>55</v>
      </c>
      <c r="E127" s="23"/>
      <c r="F127" s="38" t="s">
        <v>820</v>
      </c>
      <c r="G127" s="25" t="s">
        <v>168</v>
      </c>
      <c r="H127" s="39">
        <v>42084</v>
      </c>
      <c r="I127" s="38" t="s">
        <v>503</v>
      </c>
      <c r="J127" s="38">
        <v>2780</v>
      </c>
      <c r="K127" s="38"/>
      <c r="L127" s="38">
        <v>3</v>
      </c>
      <c r="M127" s="38">
        <v>0</v>
      </c>
      <c r="N127" s="38">
        <v>13800</v>
      </c>
      <c r="O127" s="38">
        <v>840</v>
      </c>
      <c r="P127" s="38" t="s">
        <v>821</v>
      </c>
      <c r="Q127" s="38">
        <v>1</v>
      </c>
      <c r="R127" s="38">
        <v>1</v>
      </c>
      <c r="S127" s="38">
        <v>3</v>
      </c>
      <c r="T127" s="38"/>
      <c r="U127" s="38"/>
      <c r="V127" s="38"/>
      <c r="W127" s="38">
        <v>13800</v>
      </c>
    </row>
    <row r="128" spans="1:23" ht="15" customHeight="1">
      <c r="A128" s="27" t="s">
        <v>759</v>
      </c>
      <c r="B128" s="37">
        <v>126</v>
      </c>
      <c r="C128" s="38"/>
      <c r="D128" s="38" t="s">
        <v>545</v>
      </c>
      <c r="E128" s="23"/>
      <c r="F128" s="38" t="s">
        <v>822</v>
      </c>
      <c r="G128" s="25" t="s">
        <v>168</v>
      </c>
      <c r="H128" s="39">
        <v>42085</v>
      </c>
      <c r="I128" s="38" t="s">
        <v>514</v>
      </c>
      <c r="J128" s="38">
        <v>880</v>
      </c>
      <c r="K128" s="38"/>
      <c r="L128" s="38">
        <v>1</v>
      </c>
      <c r="M128" s="38">
        <v>0</v>
      </c>
      <c r="N128" s="38">
        <v>5500</v>
      </c>
      <c r="O128" s="38">
        <v>0</v>
      </c>
      <c r="P128" s="38" t="s">
        <v>823</v>
      </c>
      <c r="Q128" s="38">
        <v>1</v>
      </c>
      <c r="R128" s="38">
        <v>0</v>
      </c>
      <c r="S128" s="38">
        <v>0</v>
      </c>
      <c r="T128" s="38"/>
      <c r="U128" s="38"/>
      <c r="V128" s="38"/>
      <c r="W128" s="38">
        <v>5500</v>
      </c>
    </row>
    <row r="129" spans="1:23" ht="15" customHeight="1">
      <c r="A129" s="27" t="s">
        <v>759</v>
      </c>
      <c r="B129" s="37">
        <v>127</v>
      </c>
      <c r="C129" s="38"/>
      <c r="D129" s="38" t="s">
        <v>549</v>
      </c>
      <c r="E129" s="23"/>
      <c r="F129" s="38" t="s">
        <v>824</v>
      </c>
      <c r="G129" s="25" t="s">
        <v>168</v>
      </c>
      <c r="H129" s="39">
        <v>42085</v>
      </c>
      <c r="I129" s="38" t="s">
        <v>503</v>
      </c>
      <c r="J129" s="38">
        <v>8780</v>
      </c>
      <c r="K129" s="38"/>
      <c r="L129" s="38">
        <v>6</v>
      </c>
      <c r="M129" s="38">
        <v>0</v>
      </c>
      <c r="N129" s="38">
        <v>22800</v>
      </c>
      <c r="O129" s="38">
        <v>1680</v>
      </c>
      <c r="P129" s="38" t="s">
        <v>825</v>
      </c>
      <c r="Q129" s="38">
        <v>1</v>
      </c>
      <c r="R129" s="38">
        <v>0</v>
      </c>
      <c r="S129" s="38">
        <v>0</v>
      </c>
      <c r="T129" s="38"/>
      <c r="U129" s="38"/>
      <c r="V129" s="38"/>
      <c r="W129" s="38">
        <v>22800</v>
      </c>
    </row>
    <row r="130" spans="1:23" ht="15" customHeight="1">
      <c r="A130" s="27" t="s">
        <v>759</v>
      </c>
      <c r="B130" s="37">
        <v>128</v>
      </c>
      <c r="C130" s="38"/>
      <c r="D130" s="38" t="s">
        <v>55</v>
      </c>
      <c r="E130" s="23"/>
      <c r="F130" s="38" t="s">
        <v>826</v>
      </c>
      <c r="G130" s="25" t="s">
        <v>168</v>
      </c>
      <c r="H130" s="39">
        <v>42085</v>
      </c>
      <c r="I130" s="38" t="s">
        <v>503</v>
      </c>
      <c r="J130" s="38">
        <v>3930</v>
      </c>
      <c r="K130" s="38"/>
      <c r="L130" s="38">
        <v>3</v>
      </c>
      <c r="M130" s="38">
        <v>0</v>
      </c>
      <c r="N130" s="38">
        <v>12650</v>
      </c>
      <c r="O130" s="38">
        <v>840</v>
      </c>
      <c r="P130" s="38" t="s">
        <v>827</v>
      </c>
      <c r="Q130" s="38">
        <v>1</v>
      </c>
      <c r="R130" s="38">
        <v>1</v>
      </c>
      <c r="S130" s="38">
        <v>3</v>
      </c>
      <c r="T130" s="38"/>
      <c r="U130" s="38"/>
      <c r="V130" s="38"/>
      <c r="W130" s="38">
        <v>12650</v>
      </c>
    </row>
    <row r="131" spans="1:23" ht="15" customHeight="1">
      <c r="A131" s="27" t="s">
        <v>759</v>
      </c>
      <c r="B131" s="37">
        <v>129</v>
      </c>
      <c r="C131" s="38"/>
      <c r="D131" s="38" t="s">
        <v>55</v>
      </c>
      <c r="E131" s="23"/>
      <c r="F131" s="38" t="s">
        <v>828</v>
      </c>
      <c r="G131" s="25" t="s">
        <v>168</v>
      </c>
      <c r="H131" s="39">
        <v>42085</v>
      </c>
      <c r="I131" s="38" t="s">
        <v>503</v>
      </c>
      <c r="J131" s="38">
        <v>3930</v>
      </c>
      <c r="K131" s="38"/>
      <c r="L131" s="38">
        <v>3</v>
      </c>
      <c r="M131" s="38">
        <v>0</v>
      </c>
      <c r="N131" s="38">
        <v>12650</v>
      </c>
      <c r="O131" s="38">
        <v>840</v>
      </c>
      <c r="P131" s="38" t="s">
        <v>827</v>
      </c>
      <c r="Q131" s="38">
        <v>1</v>
      </c>
      <c r="R131" s="38">
        <v>1</v>
      </c>
      <c r="S131" s="38">
        <v>3</v>
      </c>
      <c r="T131" s="38"/>
      <c r="U131" s="38"/>
      <c r="V131" s="38"/>
      <c r="W131" s="38">
        <v>12650</v>
      </c>
    </row>
    <row r="132" spans="1:23" ht="15" customHeight="1">
      <c r="A132" s="27" t="s">
        <v>759</v>
      </c>
      <c r="B132" s="37">
        <v>130</v>
      </c>
      <c r="C132" s="38"/>
      <c r="D132" s="38" t="s">
        <v>55</v>
      </c>
      <c r="E132" s="23"/>
      <c r="F132" s="38" t="s">
        <v>829</v>
      </c>
      <c r="G132" s="25" t="s">
        <v>168</v>
      </c>
      <c r="H132" s="39">
        <v>42085</v>
      </c>
      <c r="I132" s="38" t="s">
        <v>503</v>
      </c>
      <c r="J132" s="38">
        <v>3930</v>
      </c>
      <c r="K132" s="38"/>
      <c r="L132" s="38">
        <v>3</v>
      </c>
      <c r="M132" s="38">
        <v>0</v>
      </c>
      <c r="N132" s="38">
        <v>12650</v>
      </c>
      <c r="O132" s="38">
        <v>840</v>
      </c>
      <c r="P132" s="38" t="s">
        <v>827</v>
      </c>
      <c r="Q132" s="38">
        <v>1</v>
      </c>
      <c r="R132" s="38">
        <v>1</v>
      </c>
      <c r="S132" s="38">
        <v>3</v>
      </c>
      <c r="T132" s="38"/>
      <c r="U132" s="38"/>
      <c r="V132" s="38"/>
      <c r="W132" s="38">
        <v>12650</v>
      </c>
    </row>
    <row r="133" spans="1:23" ht="15" customHeight="1">
      <c r="A133" s="27" t="s">
        <v>759</v>
      </c>
      <c r="B133" s="37">
        <v>131</v>
      </c>
      <c r="C133" s="38"/>
      <c r="D133" s="38" t="s">
        <v>55</v>
      </c>
      <c r="E133" s="23"/>
      <c r="F133" s="38" t="s">
        <v>830</v>
      </c>
      <c r="G133" s="25" t="s">
        <v>168</v>
      </c>
      <c r="H133" s="39">
        <v>42085</v>
      </c>
      <c r="I133" s="38" t="s">
        <v>507</v>
      </c>
      <c r="J133" s="38">
        <v>1580</v>
      </c>
      <c r="K133" s="38"/>
      <c r="L133" s="38">
        <v>1</v>
      </c>
      <c r="M133" s="38">
        <v>0</v>
      </c>
      <c r="N133" s="38">
        <v>4800</v>
      </c>
      <c r="O133" s="38">
        <v>280</v>
      </c>
      <c r="P133" s="38" t="s">
        <v>831</v>
      </c>
      <c r="Q133" s="38">
        <v>1</v>
      </c>
      <c r="R133" s="38">
        <v>1</v>
      </c>
      <c r="S133" s="38">
        <v>1</v>
      </c>
      <c r="T133" s="38"/>
      <c r="U133" s="38"/>
      <c r="V133" s="38"/>
      <c r="W133" s="38">
        <v>4800</v>
      </c>
    </row>
    <row r="134" spans="1:23" ht="15" customHeight="1">
      <c r="A134" s="27" t="s">
        <v>759</v>
      </c>
      <c r="B134" s="37">
        <v>132</v>
      </c>
      <c r="C134" s="38"/>
      <c r="D134" s="38" t="s">
        <v>545</v>
      </c>
      <c r="E134" s="23"/>
      <c r="F134" s="38" t="s">
        <v>832</v>
      </c>
      <c r="G134" s="25" t="s">
        <v>168</v>
      </c>
      <c r="H134" s="39">
        <v>42085</v>
      </c>
      <c r="I134" s="38" t="s">
        <v>491</v>
      </c>
      <c r="J134" s="38">
        <v>3440</v>
      </c>
      <c r="K134" s="38"/>
      <c r="L134" s="38">
        <v>0.4</v>
      </c>
      <c r="M134" s="38">
        <v>0</v>
      </c>
      <c r="N134" s="38">
        <v>1440</v>
      </c>
      <c r="O134" s="38">
        <v>230</v>
      </c>
      <c r="P134" s="38" t="s">
        <v>833</v>
      </c>
      <c r="Q134" s="38">
        <v>1</v>
      </c>
      <c r="R134" s="38">
        <v>0</v>
      </c>
      <c r="S134" s="38">
        <v>0</v>
      </c>
      <c r="T134" s="38"/>
      <c r="U134" s="38"/>
      <c r="V134" s="38"/>
      <c r="W134" s="38">
        <v>1440</v>
      </c>
    </row>
    <row r="135" spans="1:23" ht="15" customHeight="1">
      <c r="A135" s="27" t="s">
        <v>759</v>
      </c>
      <c r="B135" s="37">
        <v>133</v>
      </c>
      <c r="C135" s="38"/>
      <c r="D135" s="38" t="s">
        <v>55</v>
      </c>
      <c r="E135" s="23"/>
      <c r="F135" s="38" t="s">
        <v>834</v>
      </c>
      <c r="G135" s="25" t="s">
        <v>168</v>
      </c>
      <c r="H135" s="39">
        <v>42085</v>
      </c>
      <c r="I135" s="38" t="s">
        <v>789</v>
      </c>
      <c r="J135" s="38">
        <v>2100</v>
      </c>
      <c r="K135" s="38"/>
      <c r="L135" s="38">
        <v>1</v>
      </c>
      <c r="M135" s="38">
        <v>0</v>
      </c>
      <c r="N135" s="38">
        <v>5280</v>
      </c>
      <c r="O135" s="38">
        <v>400</v>
      </c>
      <c r="P135" s="38" t="s">
        <v>835</v>
      </c>
      <c r="Q135" s="38">
        <v>1</v>
      </c>
      <c r="R135" s="38">
        <v>1.2</v>
      </c>
      <c r="S135" s="38">
        <v>1.2</v>
      </c>
      <c r="T135" s="38"/>
      <c r="U135" s="38"/>
      <c r="V135" s="38"/>
      <c r="W135" s="38">
        <v>5280</v>
      </c>
    </row>
    <row r="136" spans="1:23" ht="15" customHeight="1">
      <c r="A136" s="27" t="s">
        <v>759</v>
      </c>
      <c r="B136" s="37">
        <v>134</v>
      </c>
      <c r="C136" s="38"/>
      <c r="D136" s="38" t="s">
        <v>55</v>
      </c>
      <c r="E136" s="23"/>
      <c r="F136" s="38" t="s">
        <v>836</v>
      </c>
      <c r="G136" s="25" t="s">
        <v>168</v>
      </c>
      <c r="H136" s="39">
        <v>42088</v>
      </c>
      <c r="I136" s="38" t="s">
        <v>837</v>
      </c>
      <c r="J136" s="38">
        <v>2780</v>
      </c>
      <c r="K136" s="38"/>
      <c r="L136" s="38">
        <v>3</v>
      </c>
      <c r="M136" s="38">
        <v>0</v>
      </c>
      <c r="N136" s="38">
        <v>13800</v>
      </c>
      <c r="O136" s="38">
        <v>840</v>
      </c>
      <c r="P136" s="38" t="s">
        <v>838</v>
      </c>
      <c r="Q136" s="38">
        <v>1</v>
      </c>
      <c r="R136" s="38">
        <v>1</v>
      </c>
      <c r="S136" s="38">
        <v>3</v>
      </c>
      <c r="T136" s="38"/>
      <c r="U136" s="38"/>
      <c r="V136" s="38"/>
      <c r="W136" s="38">
        <v>13800</v>
      </c>
    </row>
    <row r="137" spans="1:23" ht="15" customHeight="1">
      <c r="A137" s="27" t="s">
        <v>759</v>
      </c>
      <c r="B137" s="37">
        <v>135</v>
      </c>
      <c r="C137" s="38"/>
      <c r="D137" s="38" t="s">
        <v>549</v>
      </c>
      <c r="E137" s="23"/>
      <c r="F137" s="38" t="s">
        <v>832</v>
      </c>
      <c r="G137" s="25" t="s">
        <v>168</v>
      </c>
      <c r="H137" s="39">
        <v>42090</v>
      </c>
      <c r="I137" s="38" t="s">
        <v>491</v>
      </c>
      <c r="J137" s="38">
        <v>11073</v>
      </c>
      <c r="K137" s="38"/>
      <c r="L137" s="38">
        <v>12</v>
      </c>
      <c r="M137" s="38">
        <v>0</v>
      </c>
      <c r="N137" s="38">
        <v>25300</v>
      </c>
      <c r="O137" s="38">
        <v>0</v>
      </c>
      <c r="P137" s="38" t="s">
        <v>839</v>
      </c>
      <c r="Q137" s="38">
        <v>1</v>
      </c>
      <c r="R137" s="38">
        <v>0</v>
      </c>
      <c r="S137" s="38">
        <v>0</v>
      </c>
      <c r="T137" s="38"/>
      <c r="U137" s="38"/>
      <c r="V137" s="38"/>
      <c r="W137" s="38">
        <v>25300</v>
      </c>
    </row>
    <row r="138" spans="1:23" ht="15" customHeight="1">
      <c r="A138" s="27" t="s">
        <v>759</v>
      </c>
      <c r="B138" s="37">
        <v>136</v>
      </c>
      <c r="C138" s="38"/>
      <c r="D138" s="38" t="s">
        <v>545</v>
      </c>
      <c r="E138" s="23"/>
      <c r="F138" s="38" t="s">
        <v>840</v>
      </c>
      <c r="G138" s="25" t="s">
        <v>168</v>
      </c>
      <c r="H138" s="39">
        <v>42091</v>
      </c>
      <c r="I138" s="38" t="s">
        <v>514</v>
      </c>
      <c r="J138" s="38">
        <v>2552</v>
      </c>
      <c r="K138" s="38"/>
      <c r="L138" s="38">
        <v>1</v>
      </c>
      <c r="M138" s="38">
        <v>0</v>
      </c>
      <c r="N138" s="38">
        <v>3828</v>
      </c>
      <c r="O138" s="38">
        <v>280</v>
      </c>
      <c r="P138" s="38" t="s">
        <v>841</v>
      </c>
      <c r="Q138" s="38">
        <v>1</v>
      </c>
      <c r="R138" s="38">
        <v>0</v>
      </c>
      <c r="S138" s="38">
        <v>0</v>
      </c>
      <c r="T138" s="38"/>
      <c r="U138" s="38"/>
      <c r="V138" s="38"/>
      <c r="W138" s="38">
        <v>3828</v>
      </c>
    </row>
    <row r="139" spans="1:23" ht="15" customHeight="1">
      <c r="A139" s="27" t="s">
        <v>759</v>
      </c>
      <c r="B139" s="37">
        <v>137</v>
      </c>
      <c r="C139" s="38"/>
      <c r="D139" s="38" t="s">
        <v>545</v>
      </c>
      <c r="E139" s="23"/>
      <c r="F139" s="38" t="s">
        <v>842</v>
      </c>
      <c r="G139" s="25" t="s">
        <v>168</v>
      </c>
      <c r="H139" s="39">
        <v>42091</v>
      </c>
      <c r="I139" s="38" t="s">
        <v>507</v>
      </c>
      <c r="J139" s="38">
        <v>4576</v>
      </c>
      <c r="K139" s="38"/>
      <c r="L139" s="38">
        <v>1</v>
      </c>
      <c r="M139" s="38">
        <v>0</v>
      </c>
      <c r="N139" s="38">
        <v>3904</v>
      </c>
      <c r="O139" s="38">
        <v>230</v>
      </c>
      <c r="P139" s="38" t="s">
        <v>843</v>
      </c>
      <c r="Q139" s="38">
        <v>1</v>
      </c>
      <c r="R139" s="38">
        <v>0</v>
      </c>
      <c r="S139" s="38">
        <v>0</v>
      </c>
      <c r="T139" s="38"/>
      <c r="U139" s="38"/>
      <c r="V139" s="38"/>
      <c r="W139" s="38">
        <v>3904</v>
      </c>
    </row>
    <row r="140" spans="1:23" ht="15" customHeight="1">
      <c r="A140" s="27" t="s">
        <v>759</v>
      </c>
      <c r="B140" s="37">
        <v>138</v>
      </c>
      <c r="C140" s="38"/>
      <c r="D140" s="38" t="s">
        <v>545</v>
      </c>
      <c r="E140" s="23"/>
      <c r="F140" s="38" t="s">
        <v>844</v>
      </c>
      <c r="G140" s="25" t="s">
        <v>168</v>
      </c>
      <c r="H140" s="39">
        <v>42091</v>
      </c>
      <c r="I140" s="38" t="s">
        <v>503</v>
      </c>
      <c r="J140" s="38">
        <v>1980</v>
      </c>
      <c r="K140" s="38"/>
      <c r="L140" s="38">
        <v>1</v>
      </c>
      <c r="M140" s="38">
        <v>0</v>
      </c>
      <c r="N140" s="38">
        <v>4400</v>
      </c>
      <c r="O140" s="38">
        <v>280</v>
      </c>
      <c r="P140" s="38" t="s">
        <v>845</v>
      </c>
      <c r="Q140" s="38">
        <v>1</v>
      </c>
      <c r="R140" s="38">
        <v>0</v>
      </c>
      <c r="S140" s="38">
        <v>0</v>
      </c>
      <c r="T140" s="38"/>
      <c r="U140" s="38"/>
      <c r="V140" s="38"/>
      <c r="W140" s="38">
        <v>4400</v>
      </c>
    </row>
    <row r="141" spans="1:23" ht="15" customHeight="1">
      <c r="A141" s="27" t="s">
        <v>759</v>
      </c>
      <c r="B141" s="37">
        <v>139</v>
      </c>
      <c r="C141" s="38"/>
      <c r="D141" s="38" t="s">
        <v>55</v>
      </c>
      <c r="E141" s="23"/>
      <c r="F141" s="38" t="s">
        <v>846</v>
      </c>
      <c r="G141" s="25" t="s">
        <v>168</v>
      </c>
      <c r="H141" s="39">
        <v>42091</v>
      </c>
      <c r="I141" s="38" t="s">
        <v>491</v>
      </c>
      <c r="J141" s="38">
        <v>0</v>
      </c>
      <c r="K141" s="38"/>
      <c r="L141" s="38">
        <v>1</v>
      </c>
      <c r="M141" s="38">
        <v>0</v>
      </c>
      <c r="N141" s="38">
        <v>6380</v>
      </c>
      <c r="O141" s="38">
        <v>560</v>
      </c>
      <c r="P141" s="38" t="s">
        <v>847</v>
      </c>
      <c r="Q141" s="38">
        <v>1</v>
      </c>
      <c r="R141" s="38">
        <v>1</v>
      </c>
      <c r="S141" s="38">
        <v>1</v>
      </c>
      <c r="T141" s="38"/>
      <c r="U141" s="38"/>
      <c r="V141" s="38"/>
      <c r="W141" s="38">
        <v>6380</v>
      </c>
    </row>
    <row r="142" spans="1:23" ht="15" customHeight="1">
      <c r="A142" s="27" t="s">
        <v>759</v>
      </c>
      <c r="B142" s="37">
        <v>140</v>
      </c>
      <c r="C142" s="38"/>
      <c r="D142" s="38" t="s">
        <v>545</v>
      </c>
      <c r="E142" s="23"/>
      <c r="F142" s="38" t="s">
        <v>848</v>
      </c>
      <c r="G142" s="25" t="s">
        <v>168</v>
      </c>
      <c r="H142" s="39">
        <v>42091</v>
      </c>
      <c r="I142" s="38" t="s">
        <v>507</v>
      </c>
      <c r="J142" s="38">
        <v>0</v>
      </c>
      <c r="K142" s="38"/>
      <c r="L142" s="38">
        <v>1</v>
      </c>
      <c r="M142" s="38">
        <v>0</v>
      </c>
      <c r="N142" s="38">
        <v>3190</v>
      </c>
      <c r="O142" s="38">
        <v>280</v>
      </c>
      <c r="P142" s="38" t="s">
        <v>849</v>
      </c>
      <c r="Q142" s="38">
        <v>1</v>
      </c>
      <c r="R142" s="38">
        <v>0</v>
      </c>
      <c r="S142" s="38">
        <v>0</v>
      </c>
      <c r="T142" s="38"/>
      <c r="U142" s="38"/>
      <c r="V142" s="38"/>
      <c r="W142" s="38">
        <v>3190</v>
      </c>
    </row>
    <row r="143" spans="1:23" ht="15" customHeight="1">
      <c r="A143" s="27" t="s">
        <v>759</v>
      </c>
      <c r="B143" s="37">
        <v>141</v>
      </c>
      <c r="C143" s="38"/>
      <c r="D143" s="38" t="s">
        <v>55</v>
      </c>
      <c r="E143" s="23"/>
      <c r="F143" s="38" t="s">
        <v>850</v>
      </c>
      <c r="G143" s="25" t="s">
        <v>168</v>
      </c>
      <c r="H143" s="39">
        <v>42091</v>
      </c>
      <c r="I143" s="38" t="s">
        <v>851</v>
      </c>
      <c r="J143" s="38">
        <v>2780</v>
      </c>
      <c r="K143" s="38"/>
      <c r="L143" s="38">
        <v>3</v>
      </c>
      <c r="M143" s="38">
        <v>0</v>
      </c>
      <c r="N143" s="38">
        <v>13800</v>
      </c>
      <c r="O143" s="38">
        <v>0</v>
      </c>
      <c r="P143" s="38" t="s">
        <v>852</v>
      </c>
      <c r="Q143" s="38">
        <v>1</v>
      </c>
      <c r="R143" s="38">
        <v>1</v>
      </c>
      <c r="S143" s="38">
        <v>3</v>
      </c>
      <c r="T143" s="38"/>
      <c r="U143" s="38"/>
      <c r="V143" s="38"/>
      <c r="W143" s="38">
        <v>13800</v>
      </c>
    </row>
    <row r="144" spans="1:23" ht="15" customHeight="1">
      <c r="A144" s="27" t="s">
        <v>759</v>
      </c>
      <c r="B144" s="37">
        <v>142</v>
      </c>
      <c r="C144" s="38"/>
      <c r="D144" s="38" t="s">
        <v>55</v>
      </c>
      <c r="E144" s="23"/>
      <c r="F144" s="38" t="s">
        <v>853</v>
      </c>
      <c r="G144" s="25" t="s">
        <v>168</v>
      </c>
      <c r="H144" s="39">
        <v>42091</v>
      </c>
      <c r="I144" s="38" t="s">
        <v>500</v>
      </c>
      <c r="J144" s="38">
        <v>1580</v>
      </c>
      <c r="K144" s="38"/>
      <c r="L144" s="38">
        <v>1</v>
      </c>
      <c r="M144" s="38">
        <v>0</v>
      </c>
      <c r="N144" s="38">
        <v>4800</v>
      </c>
      <c r="O144" s="38">
        <v>280</v>
      </c>
      <c r="P144" s="38" t="s">
        <v>854</v>
      </c>
      <c r="Q144" s="38">
        <v>1</v>
      </c>
      <c r="R144" s="38">
        <v>1</v>
      </c>
      <c r="S144" s="38">
        <v>1</v>
      </c>
      <c r="T144" s="38"/>
      <c r="U144" s="38"/>
      <c r="V144" s="38"/>
      <c r="W144" s="38">
        <v>4800</v>
      </c>
    </row>
    <row r="145" spans="1:23" ht="15" customHeight="1">
      <c r="A145" s="27" t="s">
        <v>759</v>
      </c>
      <c r="B145" s="37">
        <v>143</v>
      </c>
      <c r="C145" s="38"/>
      <c r="D145" s="38" t="s">
        <v>549</v>
      </c>
      <c r="E145" s="23"/>
      <c r="F145" s="38" t="s">
        <v>855</v>
      </c>
      <c r="G145" s="25" t="s">
        <v>168</v>
      </c>
      <c r="H145" s="39">
        <v>42092</v>
      </c>
      <c r="I145" s="38" t="s">
        <v>514</v>
      </c>
      <c r="J145" s="38">
        <v>6280</v>
      </c>
      <c r="K145" s="38"/>
      <c r="L145" s="38">
        <v>9</v>
      </c>
      <c r="M145" s="38">
        <v>0</v>
      </c>
      <c r="N145" s="38">
        <v>36000</v>
      </c>
      <c r="O145" s="38">
        <v>2520</v>
      </c>
      <c r="P145" s="38" t="s">
        <v>856</v>
      </c>
      <c r="Q145" s="38">
        <v>1</v>
      </c>
      <c r="R145" s="38">
        <v>0</v>
      </c>
      <c r="S145" s="38">
        <v>0</v>
      </c>
      <c r="T145" s="38"/>
      <c r="U145" s="38"/>
      <c r="V145" s="38"/>
      <c r="W145" s="38">
        <v>36000</v>
      </c>
    </row>
    <row r="146" spans="1:23" ht="15" customHeight="1">
      <c r="A146" s="27" t="s">
        <v>759</v>
      </c>
      <c r="B146" s="37">
        <v>144</v>
      </c>
      <c r="C146" s="38"/>
      <c r="D146" s="38" t="s">
        <v>549</v>
      </c>
      <c r="E146" s="23"/>
      <c r="F146" s="38" t="s">
        <v>857</v>
      </c>
      <c r="G146" s="25" t="s">
        <v>168</v>
      </c>
      <c r="H146" s="39">
        <v>42092</v>
      </c>
      <c r="I146" s="38" t="s">
        <v>486</v>
      </c>
      <c r="J146" s="38">
        <v>2780</v>
      </c>
      <c r="K146" s="38"/>
      <c r="L146" s="38">
        <v>3</v>
      </c>
      <c r="M146" s="38">
        <v>0</v>
      </c>
      <c r="N146" s="38">
        <v>9400</v>
      </c>
      <c r="O146" s="38">
        <v>0</v>
      </c>
      <c r="P146" s="38" t="s">
        <v>858</v>
      </c>
      <c r="Q146" s="38">
        <v>1</v>
      </c>
      <c r="R146" s="38">
        <v>0</v>
      </c>
      <c r="S146" s="38">
        <v>0</v>
      </c>
      <c r="T146" s="38"/>
      <c r="U146" s="38"/>
      <c r="V146" s="38"/>
      <c r="W146" s="38">
        <v>9400</v>
      </c>
    </row>
    <row r="147" spans="1:23" ht="15" customHeight="1">
      <c r="A147" s="27" t="s">
        <v>759</v>
      </c>
      <c r="B147" s="37">
        <v>145</v>
      </c>
      <c r="C147" s="38"/>
      <c r="D147" s="38" t="s">
        <v>55</v>
      </c>
      <c r="E147" s="23"/>
      <c r="F147" s="38" t="s">
        <v>859</v>
      </c>
      <c r="G147" s="25" t="s">
        <v>168</v>
      </c>
      <c r="H147" s="39">
        <v>42092</v>
      </c>
      <c r="I147" s="38" t="s">
        <v>507</v>
      </c>
      <c r="J147" s="38">
        <v>0</v>
      </c>
      <c r="K147" s="38"/>
      <c r="L147" s="38">
        <v>1</v>
      </c>
      <c r="M147" s="38">
        <v>0</v>
      </c>
      <c r="N147" s="38">
        <v>4880</v>
      </c>
      <c r="O147" s="38">
        <v>230</v>
      </c>
      <c r="P147" s="38" t="s">
        <v>860</v>
      </c>
      <c r="Q147" s="38">
        <v>1</v>
      </c>
      <c r="R147" s="38">
        <v>1</v>
      </c>
      <c r="S147" s="38">
        <v>1</v>
      </c>
      <c r="T147" s="38"/>
      <c r="U147" s="38"/>
      <c r="V147" s="38"/>
      <c r="W147" s="38">
        <v>4880</v>
      </c>
    </row>
    <row r="148" spans="1:23" ht="15" customHeight="1">
      <c r="A148" s="27" t="s">
        <v>759</v>
      </c>
      <c r="B148" s="37">
        <v>146</v>
      </c>
      <c r="C148" s="38"/>
      <c r="D148" s="38" t="s">
        <v>55</v>
      </c>
      <c r="E148" s="23"/>
      <c r="F148" s="38" t="s">
        <v>861</v>
      </c>
      <c r="G148" s="25" t="s">
        <v>168</v>
      </c>
      <c r="H148" s="39">
        <v>42092</v>
      </c>
      <c r="I148" s="38" t="s">
        <v>500</v>
      </c>
      <c r="J148" s="38">
        <v>1580</v>
      </c>
      <c r="K148" s="38"/>
      <c r="L148" s="38">
        <v>1</v>
      </c>
      <c r="M148" s="38">
        <v>0</v>
      </c>
      <c r="N148" s="38">
        <v>4800</v>
      </c>
      <c r="O148" s="38">
        <v>280</v>
      </c>
      <c r="P148" s="38" t="s">
        <v>862</v>
      </c>
      <c r="Q148" s="38">
        <v>1</v>
      </c>
      <c r="R148" s="38">
        <v>1</v>
      </c>
      <c r="S148" s="38">
        <v>1</v>
      </c>
      <c r="T148" s="38"/>
      <c r="U148" s="38"/>
      <c r="V148" s="38"/>
      <c r="W148" s="38">
        <v>4800</v>
      </c>
    </row>
    <row r="149" spans="1:23" ht="15" customHeight="1">
      <c r="A149" s="27" t="s">
        <v>863</v>
      </c>
      <c r="B149" s="37">
        <v>156</v>
      </c>
      <c r="C149" s="22" t="s">
        <v>483</v>
      </c>
      <c r="D149" s="22" t="s">
        <v>55</v>
      </c>
      <c r="E149" s="23" t="s">
        <v>864</v>
      </c>
      <c r="F149" s="24" t="s">
        <v>865</v>
      </c>
      <c r="G149" s="25" t="s">
        <v>168</v>
      </c>
      <c r="H149" s="26">
        <v>42098</v>
      </c>
      <c r="I149" s="30" t="s">
        <v>491</v>
      </c>
      <c r="J149" s="22">
        <v>1580</v>
      </c>
      <c r="K149" s="22"/>
      <c r="L149" s="31">
        <v>1</v>
      </c>
      <c r="M149" s="32">
        <v>0</v>
      </c>
      <c r="N149" s="32">
        <v>4800</v>
      </c>
      <c r="O149" s="32">
        <v>280</v>
      </c>
      <c r="P149" s="33" t="s">
        <v>866</v>
      </c>
      <c r="Q149" s="34">
        <v>1</v>
      </c>
      <c r="R149" s="35">
        <v>1</v>
      </c>
      <c r="S149" s="35">
        <v>1</v>
      </c>
      <c r="T149" s="34"/>
      <c r="U149" s="34"/>
      <c r="V149" s="34"/>
      <c r="W149" s="34">
        <v>4800</v>
      </c>
    </row>
    <row r="150" spans="1:23" ht="15" customHeight="1">
      <c r="A150" s="27" t="s">
        <v>863</v>
      </c>
      <c r="B150" s="37">
        <v>157</v>
      </c>
      <c r="C150" s="22" t="s">
        <v>483</v>
      </c>
      <c r="D150" s="22" t="s">
        <v>55</v>
      </c>
      <c r="E150" s="23" t="s">
        <v>867</v>
      </c>
      <c r="F150" s="24" t="s">
        <v>868</v>
      </c>
      <c r="G150" s="25" t="s">
        <v>168</v>
      </c>
      <c r="H150" s="26">
        <v>42100</v>
      </c>
      <c r="I150" s="30" t="s">
        <v>503</v>
      </c>
      <c r="J150" s="22">
        <v>2780</v>
      </c>
      <c r="K150" s="22"/>
      <c r="L150" s="31">
        <v>3</v>
      </c>
      <c r="M150" s="32">
        <v>0</v>
      </c>
      <c r="N150" s="32">
        <v>13800</v>
      </c>
      <c r="O150" s="32">
        <v>840</v>
      </c>
      <c r="P150" s="33" t="s">
        <v>869</v>
      </c>
      <c r="Q150" s="34">
        <v>1</v>
      </c>
      <c r="R150" s="35">
        <v>1</v>
      </c>
      <c r="S150" s="35">
        <v>3</v>
      </c>
      <c r="T150" s="34"/>
      <c r="U150" s="34"/>
      <c r="V150" s="34"/>
      <c r="W150" s="34">
        <v>13800</v>
      </c>
    </row>
    <row r="151" spans="1:23" ht="15" customHeight="1">
      <c r="A151" s="27" t="s">
        <v>870</v>
      </c>
      <c r="B151" s="37">
        <v>158</v>
      </c>
      <c r="C151" s="22" t="s">
        <v>483</v>
      </c>
      <c r="D151" s="22" t="s">
        <v>55</v>
      </c>
      <c r="E151" s="23" t="s">
        <v>871</v>
      </c>
      <c r="F151" s="24" t="s">
        <v>872</v>
      </c>
      <c r="G151" s="25" t="s">
        <v>168</v>
      </c>
      <c r="H151" s="26">
        <v>42106</v>
      </c>
      <c r="I151" s="30" t="s">
        <v>503</v>
      </c>
      <c r="J151" s="22">
        <v>3930</v>
      </c>
      <c r="K151" s="22"/>
      <c r="L151" s="31">
        <v>3</v>
      </c>
      <c r="M151" s="32">
        <v>0</v>
      </c>
      <c r="N151" s="32">
        <v>12650</v>
      </c>
      <c r="O151" s="32">
        <v>840</v>
      </c>
      <c r="P151" s="33" t="s">
        <v>873</v>
      </c>
      <c r="Q151" s="34">
        <v>1</v>
      </c>
      <c r="R151" s="35">
        <v>1</v>
      </c>
      <c r="S151" s="35">
        <v>3</v>
      </c>
      <c r="T151" s="34"/>
      <c r="U151" s="34"/>
      <c r="V151" s="34"/>
      <c r="W151" s="34">
        <v>12650</v>
      </c>
    </row>
    <row r="152" spans="1:23" ht="15" customHeight="1">
      <c r="A152" s="27" t="s">
        <v>870</v>
      </c>
      <c r="B152" s="37">
        <v>159</v>
      </c>
      <c r="C152" s="22" t="s">
        <v>483</v>
      </c>
      <c r="D152" s="22" t="s">
        <v>55</v>
      </c>
      <c r="E152" s="23" t="s">
        <v>874</v>
      </c>
      <c r="F152" s="24" t="s">
        <v>875</v>
      </c>
      <c r="G152" s="25" t="s">
        <v>168</v>
      </c>
      <c r="H152" s="26">
        <v>42112</v>
      </c>
      <c r="I152" s="30" t="s">
        <v>491</v>
      </c>
      <c r="J152" s="22">
        <v>1580</v>
      </c>
      <c r="K152" s="22"/>
      <c r="L152" s="31">
        <v>1</v>
      </c>
      <c r="M152" s="32">
        <v>0</v>
      </c>
      <c r="N152" s="32">
        <v>4800</v>
      </c>
      <c r="O152" s="32">
        <v>280</v>
      </c>
      <c r="P152" s="33" t="s">
        <v>876</v>
      </c>
      <c r="Q152" s="34">
        <v>1</v>
      </c>
      <c r="R152" s="35">
        <v>1</v>
      </c>
      <c r="S152" s="35">
        <v>1</v>
      </c>
      <c r="T152" s="34"/>
      <c r="U152" s="34"/>
      <c r="V152" s="34"/>
      <c r="W152" s="34">
        <v>4535</v>
      </c>
    </row>
    <row r="153" spans="1:23" ht="15" customHeight="1">
      <c r="A153" s="27" t="s">
        <v>870</v>
      </c>
      <c r="B153" s="37">
        <v>160</v>
      </c>
      <c r="C153" s="22" t="s">
        <v>483</v>
      </c>
      <c r="D153" s="22" t="s">
        <v>55</v>
      </c>
      <c r="E153" s="23" t="s">
        <v>877</v>
      </c>
      <c r="F153" s="24" t="s">
        <v>878</v>
      </c>
      <c r="G153" s="25" t="s">
        <v>168</v>
      </c>
      <c r="H153" s="26">
        <v>42112</v>
      </c>
      <c r="I153" s="30" t="s">
        <v>491</v>
      </c>
      <c r="J153" s="22">
        <v>2780</v>
      </c>
      <c r="K153" s="22"/>
      <c r="L153" s="31">
        <v>3</v>
      </c>
      <c r="M153" s="32">
        <v>0</v>
      </c>
      <c r="N153" s="32">
        <v>13800</v>
      </c>
      <c r="O153" s="32">
        <v>0</v>
      </c>
      <c r="P153" s="33" t="s">
        <v>879</v>
      </c>
      <c r="Q153" s="34">
        <v>1</v>
      </c>
      <c r="R153" s="35">
        <v>1</v>
      </c>
      <c r="S153" s="35">
        <v>3</v>
      </c>
      <c r="T153" s="34"/>
      <c r="U153" s="34"/>
      <c r="V153" s="34"/>
      <c r="W153" s="34">
        <v>13800</v>
      </c>
    </row>
    <row r="154" spans="1:23" ht="15" customHeight="1">
      <c r="A154" s="27" t="s">
        <v>870</v>
      </c>
      <c r="B154" s="37">
        <v>161</v>
      </c>
      <c r="C154" s="22" t="s">
        <v>483</v>
      </c>
      <c r="D154" s="22" t="s">
        <v>55</v>
      </c>
      <c r="E154" s="23" t="s">
        <v>880</v>
      </c>
      <c r="F154" s="24" t="s">
        <v>881</v>
      </c>
      <c r="G154" s="25" t="s">
        <v>168</v>
      </c>
      <c r="H154" s="26">
        <v>42113</v>
      </c>
      <c r="I154" s="30" t="s">
        <v>789</v>
      </c>
      <c r="J154" s="22">
        <v>4400</v>
      </c>
      <c r="K154" s="22"/>
      <c r="L154" s="31">
        <v>1</v>
      </c>
      <c r="M154" s="32">
        <v>0</v>
      </c>
      <c r="N154" s="32">
        <v>6400</v>
      </c>
      <c r="O154" s="32">
        <v>0</v>
      </c>
      <c r="P154" s="33" t="s">
        <v>882</v>
      </c>
      <c r="Q154" s="34">
        <v>1</v>
      </c>
      <c r="R154" s="35">
        <v>1</v>
      </c>
      <c r="S154" s="35">
        <v>1</v>
      </c>
      <c r="T154" s="34"/>
      <c r="U154" s="34"/>
      <c r="V154" s="34"/>
      <c r="W154" s="34">
        <v>6400</v>
      </c>
    </row>
    <row r="155" spans="1:23" ht="15" customHeight="1">
      <c r="A155" s="27" t="s">
        <v>870</v>
      </c>
      <c r="B155" s="37">
        <v>162</v>
      </c>
      <c r="C155" s="22" t="s">
        <v>544</v>
      </c>
      <c r="D155" s="22" t="s">
        <v>549</v>
      </c>
      <c r="E155" s="23" t="s">
        <v>883</v>
      </c>
      <c r="F155" s="24" t="s">
        <v>884</v>
      </c>
      <c r="G155" s="25" t="s">
        <v>168</v>
      </c>
      <c r="H155" s="26">
        <v>42119</v>
      </c>
      <c r="I155" s="30" t="s">
        <v>507</v>
      </c>
      <c r="J155" s="22">
        <v>3440</v>
      </c>
      <c r="K155" s="22"/>
      <c r="L155" s="31">
        <v>3</v>
      </c>
      <c r="M155" s="32">
        <v>0</v>
      </c>
      <c r="N155" s="32">
        <v>15840</v>
      </c>
      <c r="O155" s="32">
        <v>0</v>
      </c>
      <c r="P155" s="33" t="s">
        <v>885</v>
      </c>
      <c r="Q155" s="34">
        <v>0</v>
      </c>
      <c r="R155" s="35">
        <v>0</v>
      </c>
      <c r="S155" s="35">
        <v>0</v>
      </c>
      <c r="T155" s="34"/>
      <c r="U155" s="34"/>
      <c r="V155" s="34"/>
      <c r="W155" s="34">
        <v>15840</v>
      </c>
    </row>
    <row r="156" spans="1:23" ht="15" customHeight="1">
      <c r="A156" s="27" t="s">
        <v>870</v>
      </c>
      <c r="B156" s="37">
        <v>163</v>
      </c>
      <c r="C156" s="22" t="s">
        <v>886</v>
      </c>
      <c r="D156" s="22" t="s">
        <v>55</v>
      </c>
      <c r="E156" s="23" t="s">
        <v>887</v>
      </c>
      <c r="F156" s="24" t="s">
        <v>888</v>
      </c>
      <c r="G156" s="25" t="s">
        <v>168</v>
      </c>
      <c r="H156" s="26">
        <v>42119</v>
      </c>
      <c r="I156" s="30" t="s">
        <v>491</v>
      </c>
      <c r="J156" s="22">
        <v>2780</v>
      </c>
      <c r="K156" s="22"/>
      <c r="L156" s="31">
        <v>3</v>
      </c>
      <c r="M156" s="32">
        <v>0</v>
      </c>
      <c r="N156" s="32">
        <v>13800</v>
      </c>
      <c r="O156" s="32">
        <v>0</v>
      </c>
      <c r="P156" s="33" t="s">
        <v>889</v>
      </c>
      <c r="Q156" s="34">
        <v>0</v>
      </c>
      <c r="R156" s="35">
        <v>0</v>
      </c>
      <c r="S156" s="35">
        <v>0</v>
      </c>
      <c r="T156" s="34"/>
      <c r="U156" s="34"/>
      <c r="V156" s="34"/>
      <c r="W156" s="34">
        <v>13800</v>
      </c>
    </row>
    <row r="157" spans="1:23" ht="15" customHeight="1">
      <c r="A157" s="27" t="s">
        <v>870</v>
      </c>
      <c r="B157" s="37">
        <v>164</v>
      </c>
      <c r="C157" s="22" t="s">
        <v>544</v>
      </c>
      <c r="D157" s="22" t="s">
        <v>545</v>
      </c>
      <c r="E157" s="23" t="s">
        <v>890</v>
      </c>
      <c r="F157" s="24" t="s">
        <v>767</v>
      </c>
      <c r="G157" s="25" t="s">
        <v>168</v>
      </c>
      <c r="H157" s="26">
        <v>42119</v>
      </c>
      <c r="I157" s="30" t="s">
        <v>507</v>
      </c>
      <c r="J157" s="22">
        <v>3724</v>
      </c>
      <c r="K157" s="22"/>
      <c r="L157" s="31">
        <v>2</v>
      </c>
      <c r="M157" s="32">
        <v>0</v>
      </c>
      <c r="N157" s="32">
        <v>7656</v>
      </c>
      <c r="O157" s="32">
        <v>0</v>
      </c>
      <c r="P157" s="33" t="s">
        <v>891</v>
      </c>
      <c r="Q157" s="34">
        <v>0</v>
      </c>
      <c r="R157" s="35">
        <v>0</v>
      </c>
      <c r="S157" s="35">
        <v>0</v>
      </c>
      <c r="T157" s="34"/>
      <c r="U157" s="34"/>
      <c r="V157" s="34"/>
      <c r="W157" s="34">
        <v>7656</v>
      </c>
    </row>
    <row r="158" spans="1:23" ht="15" customHeight="1">
      <c r="A158" s="27" t="s">
        <v>870</v>
      </c>
      <c r="B158" s="37">
        <v>165</v>
      </c>
      <c r="C158" s="22" t="s">
        <v>544</v>
      </c>
      <c r="D158" s="22" t="s">
        <v>545</v>
      </c>
      <c r="E158" s="23" t="s">
        <v>892</v>
      </c>
      <c r="F158" s="24" t="s">
        <v>764</v>
      </c>
      <c r="G158" s="25" t="s">
        <v>168</v>
      </c>
      <c r="H158" s="26">
        <v>42119</v>
      </c>
      <c r="I158" s="30" t="s">
        <v>507</v>
      </c>
      <c r="J158" s="22">
        <v>3724</v>
      </c>
      <c r="K158" s="22"/>
      <c r="L158" s="31">
        <v>2</v>
      </c>
      <c r="M158" s="32">
        <v>0</v>
      </c>
      <c r="N158" s="32">
        <v>7656</v>
      </c>
      <c r="O158" s="32">
        <v>0</v>
      </c>
      <c r="P158" s="33" t="s">
        <v>891</v>
      </c>
      <c r="Q158" s="34">
        <v>0</v>
      </c>
      <c r="R158" s="35">
        <v>0</v>
      </c>
      <c r="S158" s="35">
        <v>0</v>
      </c>
      <c r="T158" s="34"/>
      <c r="U158" s="34"/>
      <c r="V158" s="34"/>
      <c r="W158" s="34">
        <v>7656</v>
      </c>
    </row>
    <row r="159" spans="1:23" ht="15" customHeight="1">
      <c r="A159" s="27" t="s">
        <v>870</v>
      </c>
      <c r="B159" s="37">
        <v>166</v>
      </c>
      <c r="C159" s="22" t="s">
        <v>544</v>
      </c>
      <c r="D159" s="22" t="s">
        <v>545</v>
      </c>
      <c r="E159" s="23" t="s">
        <v>893</v>
      </c>
      <c r="F159" s="24" t="s">
        <v>894</v>
      </c>
      <c r="G159" s="25" t="s">
        <v>168</v>
      </c>
      <c r="H159" s="26">
        <v>42119</v>
      </c>
      <c r="I159" s="30" t="s">
        <v>514</v>
      </c>
      <c r="J159" s="22">
        <v>3467</v>
      </c>
      <c r="K159" s="22"/>
      <c r="L159" s="31">
        <v>1</v>
      </c>
      <c r="M159" s="32">
        <v>0</v>
      </c>
      <c r="N159" s="32">
        <v>1413</v>
      </c>
      <c r="O159" s="32">
        <v>0</v>
      </c>
      <c r="P159" s="33" t="s">
        <v>895</v>
      </c>
      <c r="Q159" s="34">
        <v>0</v>
      </c>
      <c r="R159" s="35">
        <v>0</v>
      </c>
      <c r="S159" s="35">
        <v>0</v>
      </c>
      <c r="T159" s="34"/>
      <c r="U159" s="34"/>
      <c r="V159" s="34"/>
      <c r="W159" s="34">
        <v>1413</v>
      </c>
    </row>
    <row r="160" spans="1:23" ht="15" customHeight="1">
      <c r="A160" s="27" t="s">
        <v>870</v>
      </c>
      <c r="B160" s="37">
        <v>167</v>
      </c>
      <c r="C160" s="22" t="s">
        <v>544</v>
      </c>
      <c r="D160" s="22" t="s">
        <v>545</v>
      </c>
      <c r="E160" s="23" t="s">
        <v>896</v>
      </c>
      <c r="F160" s="24" t="s">
        <v>897</v>
      </c>
      <c r="G160" s="25" t="s">
        <v>168</v>
      </c>
      <c r="H160" s="26">
        <v>42119</v>
      </c>
      <c r="I160" s="30" t="s">
        <v>486</v>
      </c>
      <c r="J160" s="22">
        <v>2552</v>
      </c>
      <c r="K160" s="22"/>
      <c r="L160" s="31">
        <v>1</v>
      </c>
      <c r="M160" s="32">
        <v>0</v>
      </c>
      <c r="N160" s="32">
        <v>3828</v>
      </c>
      <c r="O160" s="32">
        <v>280</v>
      </c>
      <c r="P160" s="33" t="s">
        <v>898</v>
      </c>
      <c r="Q160" s="34">
        <v>0</v>
      </c>
      <c r="R160" s="35">
        <v>0</v>
      </c>
      <c r="S160" s="35">
        <v>0</v>
      </c>
      <c r="T160" s="34"/>
      <c r="U160" s="34"/>
      <c r="V160" s="34"/>
      <c r="W160" s="34">
        <v>3828</v>
      </c>
    </row>
    <row r="161" spans="1:23" ht="15" customHeight="1">
      <c r="A161" s="27" t="s">
        <v>870</v>
      </c>
      <c r="B161" s="37">
        <v>168</v>
      </c>
      <c r="C161" s="22" t="s">
        <v>483</v>
      </c>
      <c r="D161" s="22" t="s">
        <v>55</v>
      </c>
      <c r="E161" s="23" t="s">
        <v>899</v>
      </c>
      <c r="F161" s="24" t="s">
        <v>900</v>
      </c>
      <c r="G161" s="25" t="s">
        <v>168</v>
      </c>
      <c r="H161" s="26">
        <v>42119</v>
      </c>
      <c r="I161" s="30" t="s">
        <v>514</v>
      </c>
      <c r="J161" s="22">
        <v>1580</v>
      </c>
      <c r="K161" s="22"/>
      <c r="L161" s="31">
        <v>2</v>
      </c>
      <c r="M161" s="32">
        <v>0</v>
      </c>
      <c r="N161" s="32">
        <v>9800</v>
      </c>
      <c r="O161" s="32">
        <v>560</v>
      </c>
      <c r="P161" s="33" t="s">
        <v>901</v>
      </c>
      <c r="Q161" s="34">
        <v>1</v>
      </c>
      <c r="R161" s="35">
        <v>1</v>
      </c>
      <c r="S161" s="35">
        <v>2</v>
      </c>
      <c r="T161" s="34"/>
      <c r="U161" s="34"/>
      <c r="V161" s="34"/>
      <c r="W161" s="34">
        <v>9535</v>
      </c>
    </row>
    <row r="162" spans="1:23" ht="15" customHeight="1">
      <c r="A162" s="27" t="s">
        <v>870</v>
      </c>
      <c r="B162" s="37">
        <v>169</v>
      </c>
      <c r="C162" s="22" t="s">
        <v>886</v>
      </c>
      <c r="D162" s="22" t="s">
        <v>55</v>
      </c>
      <c r="E162" s="23" t="s">
        <v>902</v>
      </c>
      <c r="F162" s="24" t="s">
        <v>865</v>
      </c>
      <c r="G162" s="25" t="s">
        <v>168</v>
      </c>
      <c r="H162" s="26">
        <v>42119</v>
      </c>
      <c r="I162" s="30" t="s">
        <v>491</v>
      </c>
      <c r="J162" s="22">
        <v>8028</v>
      </c>
      <c r="K162" s="22"/>
      <c r="L162" s="31">
        <v>9</v>
      </c>
      <c r="M162" s="32">
        <v>0</v>
      </c>
      <c r="N162" s="32">
        <v>34200</v>
      </c>
      <c r="O162" s="32">
        <v>0</v>
      </c>
      <c r="P162" s="33" t="s">
        <v>903</v>
      </c>
      <c r="Q162" s="34">
        <v>0</v>
      </c>
      <c r="R162" s="35">
        <v>0</v>
      </c>
      <c r="S162" s="35">
        <v>0</v>
      </c>
      <c r="T162" s="34"/>
      <c r="U162" s="34"/>
      <c r="V162" s="34"/>
      <c r="W162" s="34">
        <v>34200</v>
      </c>
    </row>
    <row r="163" spans="1:23" ht="15" customHeight="1">
      <c r="A163" s="27" t="s">
        <v>870</v>
      </c>
      <c r="B163" s="37">
        <v>170</v>
      </c>
      <c r="C163" s="22" t="s">
        <v>886</v>
      </c>
      <c r="D163" s="22" t="s">
        <v>55</v>
      </c>
      <c r="E163" s="23" t="s">
        <v>904</v>
      </c>
      <c r="F163" s="24" t="s">
        <v>776</v>
      </c>
      <c r="G163" s="25" t="s">
        <v>168</v>
      </c>
      <c r="H163" s="26">
        <v>42119</v>
      </c>
      <c r="I163" s="30" t="s">
        <v>491</v>
      </c>
      <c r="J163" s="22">
        <v>8028</v>
      </c>
      <c r="K163" s="22"/>
      <c r="L163" s="31">
        <v>9</v>
      </c>
      <c r="M163" s="32">
        <v>0</v>
      </c>
      <c r="N163" s="32">
        <v>34200</v>
      </c>
      <c r="O163" s="32">
        <v>0</v>
      </c>
      <c r="P163" s="33" t="s">
        <v>903</v>
      </c>
      <c r="Q163" s="34">
        <v>0</v>
      </c>
      <c r="R163" s="35">
        <v>0</v>
      </c>
      <c r="S163" s="35">
        <v>0</v>
      </c>
      <c r="T163" s="34"/>
      <c r="U163" s="34"/>
      <c r="V163" s="34"/>
      <c r="W163" s="34">
        <v>34200</v>
      </c>
    </row>
    <row r="164" spans="1:23" ht="15" customHeight="1">
      <c r="A164" s="27" t="s">
        <v>870</v>
      </c>
      <c r="B164" s="37">
        <v>171</v>
      </c>
      <c r="C164" s="22" t="s">
        <v>905</v>
      </c>
      <c r="D164" s="22" t="s">
        <v>55</v>
      </c>
      <c r="E164" s="23" t="s">
        <v>906</v>
      </c>
      <c r="F164" s="24" t="s">
        <v>770</v>
      </c>
      <c r="G164" s="25" t="s">
        <v>168</v>
      </c>
      <c r="H164" s="26">
        <v>42119</v>
      </c>
      <c r="I164" s="30" t="s">
        <v>503</v>
      </c>
      <c r="J164" s="22">
        <v>16120</v>
      </c>
      <c r="K164" s="22"/>
      <c r="L164" s="31">
        <v>7</v>
      </c>
      <c r="M164" s="32">
        <v>0</v>
      </c>
      <c r="N164" s="32">
        <v>26108</v>
      </c>
      <c r="O164" s="32">
        <v>0</v>
      </c>
      <c r="P164" s="33" t="s">
        <v>907</v>
      </c>
      <c r="Q164" s="34">
        <v>0</v>
      </c>
      <c r="R164" s="35">
        <v>0</v>
      </c>
      <c r="S164" s="35">
        <v>0</v>
      </c>
      <c r="T164" s="34"/>
      <c r="U164" s="34"/>
      <c r="V164" s="34"/>
      <c r="W164" s="34">
        <v>26108</v>
      </c>
    </row>
    <row r="165" spans="1:23" ht="15" customHeight="1">
      <c r="A165" s="27" t="s">
        <v>870</v>
      </c>
      <c r="B165" s="37">
        <v>172</v>
      </c>
      <c r="C165" s="22" t="s">
        <v>483</v>
      </c>
      <c r="D165" s="22" t="s">
        <v>55</v>
      </c>
      <c r="E165" s="23" t="s">
        <v>908</v>
      </c>
      <c r="F165" s="24" t="s">
        <v>909</v>
      </c>
      <c r="G165" s="25" t="s">
        <v>168</v>
      </c>
      <c r="H165" s="26">
        <v>42119</v>
      </c>
      <c r="I165" s="30" t="s">
        <v>910</v>
      </c>
      <c r="J165" s="22">
        <v>0</v>
      </c>
      <c r="K165" s="22"/>
      <c r="L165" s="31">
        <v>1</v>
      </c>
      <c r="M165" s="32">
        <v>0</v>
      </c>
      <c r="N165" s="32">
        <v>4880</v>
      </c>
      <c r="O165" s="32">
        <v>230</v>
      </c>
      <c r="P165" s="33" t="s">
        <v>911</v>
      </c>
      <c r="Q165" s="34">
        <v>1</v>
      </c>
      <c r="R165" s="35">
        <v>1</v>
      </c>
      <c r="S165" s="35">
        <v>1</v>
      </c>
      <c r="T165" s="34"/>
      <c r="U165" s="34"/>
      <c r="V165" s="34"/>
      <c r="W165" s="34">
        <v>4880</v>
      </c>
    </row>
    <row r="166" spans="1:23" ht="15" customHeight="1">
      <c r="A166" s="27" t="s">
        <v>870</v>
      </c>
      <c r="B166" s="37">
        <v>173</v>
      </c>
      <c r="C166" s="22" t="s">
        <v>886</v>
      </c>
      <c r="D166" s="22" t="s">
        <v>55</v>
      </c>
      <c r="E166" s="23" t="s">
        <v>912</v>
      </c>
      <c r="F166" s="24" t="s">
        <v>913</v>
      </c>
      <c r="G166" s="25" t="s">
        <v>168</v>
      </c>
      <c r="H166" s="26">
        <v>42119</v>
      </c>
      <c r="I166" s="30" t="s">
        <v>491</v>
      </c>
      <c r="J166" s="22">
        <v>8028</v>
      </c>
      <c r="K166" s="22"/>
      <c r="L166" s="31">
        <v>9</v>
      </c>
      <c r="M166" s="32">
        <v>0</v>
      </c>
      <c r="N166" s="32">
        <v>34200</v>
      </c>
      <c r="O166" s="32">
        <v>0</v>
      </c>
      <c r="P166" s="33" t="s">
        <v>903</v>
      </c>
      <c r="Q166" s="34">
        <v>0</v>
      </c>
      <c r="R166" s="35">
        <v>0</v>
      </c>
      <c r="S166" s="35">
        <v>0</v>
      </c>
      <c r="T166" s="34"/>
      <c r="U166" s="34"/>
      <c r="V166" s="34"/>
      <c r="W166" s="34">
        <v>34200</v>
      </c>
    </row>
    <row r="167" spans="1:23" ht="15" customHeight="1">
      <c r="A167" s="27" t="s">
        <v>870</v>
      </c>
      <c r="B167" s="37">
        <v>174</v>
      </c>
      <c r="C167" s="22" t="s">
        <v>886</v>
      </c>
      <c r="D167" s="22" t="s">
        <v>55</v>
      </c>
      <c r="E167" s="23" t="s">
        <v>914</v>
      </c>
      <c r="F167" s="24" t="s">
        <v>915</v>
      </c>
      <c r="G167" s="25" t="s">
        <v>168</v>
      </c>
      <c r="H167" s="26">
        <v>42119</v>
      </c>
      <c r="I167" s="30" t="s">
        <v>507</v>
      </c>
      <c r="J167" s="22">
        <v>8028</v>
      </c>
      <c r="K167" s="22"/>
      <c r="L167" s="31">
        <v>9</v>
      </c>
      <c r="M167" s="32">
        <v>0</v>
      </c>
      <c r="N167" s="32">
        <v>34200</v>
      </c>
      <c r="O167" s="32">
        <v>0</v>
      </c>
      <c r="P167" s="33" t="s">
        <v>903</v>
      </c>
      <c r="Q167" s="34">
        <v>0</v>
      </c>
      <c r="R167" s="35">
        <v>0</v>
      </c>
      <c r="S167" s="35">
        <v>0</v>
      </c>
      <c r="T167" s="34"/>
      <c r="U167" s="34"/>
      <c r="V167" s="34"/>
      <c r="W167" s="34">
        <v>33935</v>
      </c>
    </row>
    <row r="168" spans="1:23" ht="15" customHeight="1">
      <c r="A168" s="27" t="s">
        <v>870</v>
      </c>
      <c r="B168" s="37">
        <v>175</v>
      </c>
      <c r="C168" s="22" t="s">
        <v>483</v>
      </c>
      <c r="D168" s="22" t="s">
        <v>55</v>
      </c>
      <c r="E168" s="23" t="s">
        <v>916</v>
      </c>
      <c r="F168" s="24" t="s">
        <v>917</v>
      </c>
      <c r="G168" s="25" t="s">
        <v>168</v>
      </c>
      <c r="H168" s="26">
        <v>42119</v>
      </c>
      <c r="I168" s="30" t="s">
        <v>514</v>
      </c>
      <c r="J168" s="22">
        <v>1580</v>
      </c>
      <c r="K168" s="22"/>
      <c r="L168" s="31">
        <v>1</v>
      </c>
      <c r="M168" s="32">
        <v>0</v>
      </c>
      <c r="N168" s="32">
        <v>4800</v>
      </c>
      <c r="O168" s="32">
        <v>280</v>
      </c>
      <c r="P168" s="33" t="s">
        <v>876</v>
      </c>
      <c r="Q168" s="34">
        <v>1</v>
      </c>
      <c r="R168" s="35">
        <v>1</v>
      </c>
      <c r="S168" s="35">
        <v>1</v>
      </c>
      <c r="T168" s="34"/>
      <c r="U168" s="34"/>
      <c r="V168" s="34"/>
      <c r="W168" s="34">
        <v>4535</v>
      </c>
    </row>
    <row r="169" spans="1:23" ht="15" customHeight="1">
      <c r="A169" s="27" t="s">
        <v>870</v>
      </c>
      <c r="B169" s="37">
        <v>176</v>
      </c>
      <c r="C169" s="22" t="s">
        <v>544</v>
      </c>
      <c r="D169" s="22" t="s">
        <v>549</v>
      </c>
      <c r="E169" s="23" t="s">
        <v>918</v>
      </c>
      <c r="F169" s="24" t="s">
        <v>919</v>
      </c>
      <c r="G169" s="25" t="s">
        <v>168</v>
      </c>
      <c r="H169" s="26">
        <v>42119</v>
      </c>
      <c r="I169" s="30" t="s">
        <v>491</v>
      </c>
      <c r="J169" s="22">
        <v>2780</v>
      </c>
      <c r="K169" s="22"/>
      <c r="L169" s="31">
        <v>3</v>
      </c>
      <c r="M169" s="32">
        <v>0</v>
      </c>
      <c r="N169" s="32">
        <v>13800</v>
      </c>
      <c r="O169" s="32">
        <v>840</v>
      </c>
      <c r="P169" s="33" t="s">
        <v>920</v>
      </c>
      <c r="Q169" s="34">
        <v>0</v>
      </c>
      <c r="R169" s="35">
        <v>0</v>
      </c>
      <c r="S169" s="35">
        <v>0</v>
      </c>
      <c r="T169" s="34"/>
      <c r="U169" s="34"/>
      <c r="V169" s="34"/>
      <c r="W169" s="34">
        <v>13800</v>
      </c>
    </row>
    <row r="170" spans="1:23" ht="15" customHeight="1">
      <c r="A170" s="27" t="s">
        <v>870</v>
      </c>
      <c r="B170" s="37">
        <v>177</v>
      </c>
      <c r="C170" s="22" t="s">
        <v>483</v>
      </c>
      <c r="D170" s="22" t="s">
        <v>55</v>
      </c>
      <c r="E170" s="23" t="s">
        <v>921</v>
      </c>
      <c r="F170" s="24" t="s">
        <v>922</v>
      </c>
      <c r="G170" s="25" t="s">
        <v>168</v>
      </c>
      <c r="H170" s="26">
        <v>42120</v>
      </c>
      <c r="I170" s="30" t="s">
        <v>503</v>
      </c>
      <c r="J170" s="22">
        <v>1580</v>
      </c>
      <c r="K170" s="22"/>
      <c r="L170" s="31">
        <v>1</v>
      </c>
      <c r="M170" s="32">
        <v>0</v>
      </c>
      <c r="N170" s="32">
        <v>4800</v>
      </c>
      <c r="O170" s="32">
        <v>280</v>
      </c>
      <c r="P170" s="33" t="s">
        <v>923</v>
      </c>
      <c r="Q170" s="34">
        <v>1</v>
      </c>
      <c r="R170" s="35">
        <v>1</v>
      </c>
      <c r="S170" s="35">
        <v>1</v>
      </c>
      <c r="T170" s="34"/>
      <c r="U170" s="34"/>
      <c r="V170" s="34"/>
      <c r="W170" s="34">
        <v>4800</v>
      </c>
    </row>
    <row r="171" spans="1:23" ht="15" customHeight="1">
      <c r="A171" s="27" t="s">
        <v>870</v>
      </c>
      <c r="B171" s="37">
        <v>178</v>
      </c>
      <c r="C171" s="22" t="s">
        <v>483</v>
      </c>
      <c r="D171" s="22" t="s">
        <v>55</v>
      </c>
      <c r="E171" s="23" t="s">
        <v>924</v>
      </c>
      <c r="F171" s="24" t="s">
        <v>925</v>
      </c>
      <c r="G171" s="25" t="s">
        <v>168</v>
      </c>
      <c r="H171" s="26">
        <v>42120</v>
      </c>
      <c r="I171" s="30" t="s">
        <v>503</v>
      </c>
      <c r="J171" s="22">
        <v>1580</v>
      </c>
      <c r="K171" s="22"/>
      <c r="L171" s="31">
        <v>1</v>
      </c>
      <c r="M171" s="32">
        <v>0</v>
      </c>
      <c r="N171" s="32">
        <v>4800</v>
      </c>
      <c r="O171" s="32">
        <v>280</v>
      </c>
      <c r="P171" s="33" t="s">
        <v>923</v>
      </c>
      <c r="Q171" s="34">
        <v>1</v>
      </c>
      <c r="R171" s="35">
        <v>1</v>
      </c>
      <c r="S171" s="35">
        <v>1</v>
      </c>
      <c r="T171" s="34"/>
      <c r="U171" s="34"/>
      <c r="V171" s="34"/>
      <c r="W171" s="34">
        <v>4535</v>
      </c>
    </row>
    <row r="172" spans="1:23" ht="15" customHeight="1">
      <c r="A172" s="27" t="s">
        <v>870</v>
      </c>
      <c r="B172" s="37">
        <v>179</v>
      </c>
      <c r="C172" s="22" t="s">
        <v>483</v>
      </c>
      <c r="D172" s="22" t="s">
        <v>55</v>
      </c>
      <c r="E172" s="23" t="s">
        <v>926</v>
      </c>
      <c r="F172" s="24" t="s">
        <v>927</v>
      </c>
      <c r="G172" s="25" t="s">
        <v>168</v>
      </c>
      <c r="H172" s="26">
        <v>42120</v>
      </c>
      <c r="I172" s="30" t="s">
        <v>789</v>
      </c>
      <c r="J172" s="22">
        <v>600</v>
      </c>
      <c r="K172" s="22"/>
      <c r="L172" s="31">
        <v>1</v>
      </c>
      <c r="M172" s="32">
        <v>0</v>
      </c>
      <c r="N172" s="32">
        <v>4280</v>
      </c>
      <c r="O172" s="32">
        <v>230</v>
      </c>
      <c r="P172" s="33" t="s">
        <v>928</v>
      </c>
      <c r="Q172" s="34">
        <v>1</v>
      </c>
      <c r="R172" s="35">
        <v>1</v>
      </c>
      <c r="S172" s="35">
        <v>1</v>
      </c>
      <c r="T172" s="34"/>
      <c r="U172" s="34"/>
      <c r="V172" s="34"/>
      <c r="W172" s="34">
        <v>4280</v>
      </c>
    </row>
    <row r="173" spans="1:23" ht="15" customHeight="1">
      <c r="A173" s="27" t="s">
        <v>870</v>
      </c>
      <c r="B173" s="37">
        <v>180</v>
      </c>
      <c r="C173" s="22" t="s">
        <v>544</v>
      </c>
      <c r="D173" s="22" t="s">
        <v>545</v>
      </c>
      <c r="E173" s="23" t="s">
        <v>929</v>
      </c>
      <c r="F173" s="24" t="s">
        <v>846</v>
      </c>
      <c r="G173" s="25" t="s">
        <v>168</v>
      </c>
      <c r="H173" s="26">
        <v>42120</v>
      </c>
      <c r="I173" s="30" t="s">
        <v>491</v>
      </c>
      <c r="J173" s="22">
        <v>7074</v>
      </c>
      <c r="K173" s="22"/>
      <c r="L173" s="31">
        <v>1</v>
      </c>
      <c r="M173" s="32">
        <v>0</v>
      </c>
      <c r="N173" s="32">
        <v>4306</v>
      </c>
      <c r="O173" s="32">
        <v>0</v>
      </c>
      <c r="P173" s="33" t="s">
        <v>930</v>
      </c>
      <c r="Q173" s="34">
        <v>0</v>
      </c>
      <c r="R173" s="35">
        <v>0</v>
      </c>
      <c r="S173" s="35">
        <v>0</v>
      </c>
      <c r="T173" s="34"/>
      <c r="U173" s="34"/>
      <c r="V173" s="34"/>
      <c r="W173" s="34">
        <v>4306</v>
      </c>
    </row>
    <row r="174" spans="1:23" ht="15" customHeight="1">
      <c r="A174" s="27" t="s">
        <v>870</v>
      </c>
      <c r="B174" s="37">
        <v>181</v>
      </c>
      <c r="C174" s="22" t="s">
        <v>544</v>
      </c>
      <c r="D174" s="22" t="s">
        <v>545</v>
      </c>
      <c r="E174" s="23" t="s">
        <v>931</v>
      </c>
      <c r="F174" s="24" t="s">
        <v>932</v>
      </c>
      <c r="G174" s="25" t="s">
        <v>168</v>
      </c>
      <c r="H174" s="26">
        <v>42120</v>
      </c>
      <c r="I174" s="30" t="s">
        <v>514</v>
      </c>
      <c r="J174" s="22">
        <v>2552</v>
      </c>
      <c r="K174" s="22"/>
      <c r="L174" s="31">
        <v>1</v>
      </c>
      <c r="M174" s="32">
        <v>0</v>
      </c>
      <c r="N174" s="32">
        <v>3828</v>
      </c>
      <c r="O174" s="32">
        <v>280</v>
      </c>
      <c r="P174" s="33" t="s">
        <v>933</v>
      </c>
      <c r="Q174" s="34">
        <v>0</v>
      </c>
      <c r="R174" s="35">
        <v>0</v>
      </c>
      <c r="S174" s="35">
        <v>0</v>
      </c>
      <c r="T174" s="34"/>
      <c r="U174" s="34"/>
      <c r="V174" s="34"/>
      <c r="W174" s="34">
        <v>3813</v>
      </c>
    </row>
    <row r="175" spans="1:23" ht="15" customHeight="1">
      <c r="A175" s="27" t="s">
        <v>870</v>
      </c>
      <c r="B175" s="37">
        <v>182</v>
      </c>
      <c r="C175" s="22" t="s">
        <v>483</v>
      </c>
      <c r="D175" s="22" t="s">
        <v>55</v>
      </c>
      <c r="E175" s="23" t="s">
        <v>934</v>
      </c>
      <c r="F175" s="24" t="s">
        <v>935</v>
      </c>
      <c r="G175" s="25" t="s">
        <v>168</v>
      </c>
      <c r="H175" s="26">
        <v>42120</v>
      </c>
      <c r="I175" s="30" t="s">
        <v>507</v>
      </c>
      <c r="J175" s="22">
        <v>2100</v>
      </c>
      <c r="K175" s="22"/>
      <c r="L175" s="31">
        <v>1</v>
      </c>
      <c r="M175" s="32">
        <v>0</v>
      </c>
      <c r="N175" s="32">
        <v>5280</v>
      </c>
      <c r="O175" s="32">
        <v>400</v>
      </c>
      <c r="P175" s="33" t="s">
        <v>936</v>
      </c>
      <c r="Q175" s="34">
        <v>1</v>
      </c>
      <c r="R175" s="35">
        <v>1</v>
      </c>
      <c r="S175" s="35">
        <v>1</v>
      </c>
      <c r="T175" s="34"/>
      <c r="U175" s="34"/>
      <c r="V175" s="34"/>
      <c r="W175" s="34">
        <v>5280</v>
      </c>
    </row>
    <row r="176" spans="1:23" ht="15" customHeight="1">
      <c r="A176" s="27" t="s">
        <v>870</v>
      </c>
      <c r="B176" s="37">
        <v>183</v>
      </c>
      <c r="C176" s="22" t="s">
        <v>483</v>
      </c>
      <c r="D176" s="22" t="s">
        <v>55</v>
      </c>
      <c r="E176" s="23" t="s">
        <v>937</v>
      </c>
      <c r="F176" s="24" t="s">
        <v>938</v>
      </c>
      <c r="G176" s="25" t="s">
        <v>168</v>
      </c>
      <c r="H176" s="26">
        <v>42122</v>
      </c>
      <c r="I176" s="30" t="s">
        <v>491</v>
      </c>
      <c r="J176" s="22">
        <v>2780</v>
      </c>
      <c r="K176" s="22"/>
      <c r="L176" s="31">
        <v>3</v>
      </c>
      <c r="M176" s="32">
        <v>0</v>
      </c>
      <c r="N176" s="32">
        <v>13800</v>
      </c>
      <c r="O176" s="32">
        <v>840</v>
      </c>
      <c r="P176" s="33" t="s">
        <v>939</v>
      </c>
      <c r="Q176" s="34">
        <v>1</v>
      </c>
      <c r="R176" s="35">
        <v>1</v>
      </c>
      <c r="S176" s="35">
        <v>3</v>
      </c>
      <c r="T176" s="34"/>
      <c r="U176" s="34"/>
      <c r="V176" s="34"/>
      <c r="W176" s="34">
        <v>13800</v>
      </c>
    </row>
    <row r="177" spans="1:23" ht="15" customHeight="1">
      <c r="A177" s="27" t="s">
        <v>870</v>
      </c>
      <c r="B177" s="37">
        <v>184</v>
      </c>
      <c r="C177" s="22" t="s">
        <v>483</v>
      </c>
      <c r="D177" s="22" t="s">
        <v>55</v>
      </c>
      <c r="E177" s="23" t="s">
        <v>940</v>
      </c>
      <c r="F177" s="24" t="s">
        <v>941</v>
      </c>
      <c r="G177" s="25" t="s">
        <v>168</v>
      </c>
      <c r="H177" s="26">
        <v>42123</v>
      </c>
      <c r="I177" s="30" t="s">
        <v>514</v>
      </c>
      <c r="J177" s="22">
        <v>4228</v>
      </c>
      <c r="K177" s="22"/>
      <c r="L177" s="31">
        <v>10</v>
      </c>
      <c r="M177" s="32">
        <v>0</v>
      </c>
      <c r="N177" s="32">
        <v>38000</v>
      </c>
      <c r="O177" s="32">
        <v>2800</v>
      </c>
      <c r="P177" s="33" t="s">
        <v>942</v>
      </c>
      <c r="Q177" s="34">
        <v>1</v>
      </c>
      <c r="R177" s="35">
        <v>1</v>
      </c>
      <c r="S177" s="35">
        <v>10</v>
      </c>
      <c r="T177" s="34"/>
      <c r="U177" s="34"/>
      <c r="V177" s="34"/>
      <c r="W177" s="34">
        <v>37735</v>
      </c>
    </row>
    <row r="178" spans="1:23" ht="15" customHeight="1">
      <c r="A178" s="27" t="s">
        <v>870</v>
      </c>
      <c r="B178" s="37">
        <v>185</v>
      </c>
      <c r="C178" s="22" t="s">
        <v>943</v>
      </c>
      <c r="D178" s="22" t="s">
        <v>944</v>
      </c>
      <c r="E178" s="23" t="s">
        <v>945</v>
      </c>
      <c r="F178" s="24" t="s">
        <v>786</v>
      </c>
      <c r="G178" s="25" t="s">
        <v>168</v>
      </c>
      <c r="H178" s="26">
        <v>42113</v>
      </c>
      <c r="I178" s="30" t="s">
        <v>486</v>
      </c>
      <c r="J178" s="22">
        <v>400</v>
      </c>
      <c r="K178" s="22"/>
      <c r="L178" s="31">
        <v>0</v>
      </c>
      <c r="M178" s="32">
        <v>0</v>
      </c>
      <c r="N178" s="32">
        <v>1990</v>
      </c>
      <c r="O178" s="32">
        <v>0</v>
      </c>
      <c r="P178" s="33"/>
      <c r="Q178" s="34">
        <v>0</v>
      </c>
      <c r="R178" s="35">
        <v>0</v>
      </c>
      <c r="S178" s="35">
        <v>0</v>
      </c>
      <c r="T178" s="34"/>
      <c r="U178" s="34"/>
      <c r="V178" s="34"/>
      <c r="W178" s="34">
        <v>1990</v>
      </c>
    </row>
    <row r="179" spans="1:23" ht="15" customHeight="1">
      <c r="A179" s="27" t="s">
        <v>870</v>
      </c>
      <c r="B179" s="37">
        <v>186</v>
      </c>
      <c r="C179" s="22" t="s">
        <v>943</v>
      </c>
      <c r="D179" s="22" t="s">
        <v>944</v>
      </c>
      <c r="E179" s="23" t="s">
        <v>946</v>
      </c>
      <c r="F179" s="24" t="s">
        <v>786</v>
      </c>
      <c r="G179" s="25" t="s">
        <v>168</v>
      </c>
      <c r="H179" s="26">
        <v>42113</v>
      </c>
      <c r="I179" s="30" t="s">
        <v>947</v>
      </c>
      <c r="J179" s="22">
        <v>400</v>
      </c>
      <c r="K179" s="22"/>
      <c r="L179" s="31">
        <v>0</v>
      </c>
      <c r="M179" s="32">
        <v>0</v>
      </c>
      <c r="N179" s="32">
        <v>1990</v>
      </c>
      <c r="O179" s="32">
        <v>0</v>
      </c>
      <c r="P179" s="33" t="s">
        <v>948</v>
      </c>
      <c r="Q179" s="34">
        <v>0</v>
      </c>
      <c r="R179" s="35">
        <v>0</v>
      </c>
      <c r="S179" s="35">
        <v>0</v>
      </c>
      <c r="T179" s="34"/>
      <c r="U179" s="34"/>
      <c r="V179" s="34"/>
      <c r="W179" s="34">
        <v>1990</v>
      </c>
    </row>
    <row r="180" spans="1:23" ht="15" customHeight="1">
      <c r="A180" s="27" t="s">
        <v>870</v>
      </c>
      <c r="B180" s="37">
        <v>187</v>
      </c>
      <c r="C180" s="22" t="s">
        <v>943</v>
      </c>
      <c r="D180" s="22" t="s">
        <v>944</v>
      </c>
      <c r="E180" s="23" t="s">
        <v>949</v>
      </c>
      <c r="F180" s="24" t="s">
        <v>595</v>
      </c>
      <c r="G180" s="25" t="s">
        <v>168</v>
      </c>
      <c r="H180" s="26">
        <v>42119</v>
      </c>
      <c r="I180" s="30" t="s">
        <v>503</v>
      </c>
      <c r="J180" s="22">
        <v>400</v>
      </c>
      <c r="K180" s="22"/>
      <c r="L180" s="31">
        <v>0</v>
      </c>
      <c r="M180" s="32">
        <v>0</v>
      </c>
      <c r="N180" s="32">
        <v>3490</v>
      </c>
      <c r="O180" s="32">
        <v>0</v>
      </c>
      <c r="P180" s="33" t="s">
        <v>950</v>
      </c>
      <c r="Q180" s="34">
        <v>0</v>
      </c>
      <c r="R180" s="35">
        <v>0</v>
      </c>
      <c r="S180" s="35">
        <v>0</v>
      </c>
      <c r="T180" s="34"/>
      <c r="U180" s="34"/>
      <c r="V180" s="34"/>
      <c r="W180" s="34">
        <v>3490</v>
      </c>
    </row>
    <row r="181" spans="1:23" ht="15" customHeight="1">
      <c r="A181" s="27" t="s">
        <v>870</v>
      </c>
      <c r="B181" s="37">
        <v>188</v>
      </c>
      <c r="C181" s="22" t="s">
        <v>943</v>
      </c>
      <c r="D181" s="22" t="s">
        <v>944</v>
      </c>
      <c r="E181" s="23" t="s">
        <v>951</v>
      </c>
      <c r="F181" s="24" t="s">
        <v>595</v>
      </c>
      <c r="G181" s="25" t="s">
        <v>168</v>
      </c>
      <c r="H181" s="26">
        <v>42119</v>
      </c>
      <c r="I181" s="30" t="s">
        <v>952</v>
      </c>
      <c r="J181" s="22">
        <v>400</v>
      </c>
      <c r="K181" s="22"/>
      <c r="L181" s="31">
        <v>0</v>
      </c>
      <c r="M181" s="32">
        <v>0</v>
      </c>
      <c r="N181" s="32">
        <v>3490</v>
      </c>
      <c r="O181" s="32">
        <v>0</v>
      </c>
      <c r="P181" s="33" t="s">
        <v>950</v>
      </c>
      <c r="Q181" s="34">
        <v>0</v>
      </c>
      <c r="R181" s="35">
        <v>0</v>
      </c>
      <c r="S181" s="35">
        <v>0</v>
      </c>
      <c r="T181" s="34"/>
      <c r="U181" s="34"/>
      <c r="V181" s="34"/>
      <c r="W181" s="34">
        <v>3490</v>
      </c>
    </row>
    <row r="182" spans="1:23" ht="15" customHeight="1">
      <c r="A182" s="27" t="s">
        <v>870</v>
      </c>
      <c r="B182" s="37">
        <v>189</v>
      </c>
      <c r="C182" s="22" t="s">
        <v>943</v>
      </c>
      <c r="D182" s="22" t="s">
        <v>944</v>
      </c>
      <c r="E182" s="23" t="s">
        <v>953</v>
      </c>
      <c r="F182" s="24" t="s">
        <v>788</v>
      </c>
      <c r="G182" s="25" t="s">
        <v>168</v>
      </c>
      <c r="H182" s="26">
        <v>42119</v>
      </c>
      <c r="I182" s="30" t="s">
        <v>789</v>
      </c>
      <c r="J182" s="22">
        <v>200</v>
      </c>
      <c r="K182" s="22"/>
      <c r="L182" s="31">
        <v>0</v>
      </c>
      <c r="M182" s="32">
        <v>0</v>
      </c>
      <c r="N182" s="32">
        <v>490</v>
      </c>
      <c r="O182" s="32">
        <v>0</v>
      </c>
      <c r="P182" s="33" t="s">
        <v>954</v>
      </c>
      <c r="Q182" s="34">
        <v>0</v>
      </c>
      <c r="R182" s="35">
        <v>0</v>
      </c>
      <c r="S182" s="35">
        <v>0</v>
      </c>
      <c r="T182" s="34"/>
      <c r="U182" s="34"/>
      <c r="V182" s="34"/>
      <c r="W182" s="34">
        <v>490</v>
      </c>
    </row>
    <row r="183" spans="1:23" ht="15" customHeight="1">
      <c r="A183" s="27" t="s">
        <v>870</v>
      </c>
      <c r="B183" s="37">
        <v>190</v>
      </c>
      <c r="C183" s="22" t="s">
        <v>943</v>
      </c>
      <c r="D183" s="22" t="s">
        <v>944</v>
      </c>
      <c r="E183" s="23" t="s">
        <v>955</v>
      </c>
      <c r="F183" s="24" t="s">
        <v>788</v>
      </c>
      <c r="G183" s="25" t="s">
        <v>168</v>
      </c>
      <c r="H183" s="26">
        <v>42119</v>
      </c>
      <c r="I183" s="30" t="s">
        <v>956</v>
      </c>
      <c r="J183" s="22">
        <v>200</v>
      </c>
      <c r="K183" s="22"/>
      <c r="L183" s="31">
        <v>0</v>
      </c>
      <c r="M183" s="32">
        <v>0</v>
      </c>
      <c r="N183" s="32">
        <v>490</v>
      </c>
      <c r="O183" s="32">
        <v>0</v>
      </c>
      <c r="P183" s="33" t="s">
        <v>954</v>
      </c>
      <c r="Q183" s="34">
        <v>0</v>
      </c>
      <c r="R183" s="35">
        <v>0</v>
      </c>
      <c r="S183" s="35">
        <v>0</v>
      </c>
      <c r="T183" s="34"/>
      <c r="U183" s="34"/>
      <c r="V183" s="34"/>
      <c r="W183" s="34">
        <v>490</v>
      </c>
    </row>
    <row r="184" spans="1:23" ht="15" customHeight="1">
      <c r="A184" s="27" t="s">
        <v>870</v>
      </c>
      <c r="B184" s="37">
        <v>191</v>
      </c>
      <c r="C184" s="22" t="s">
        <v>943</v>
      </c>
      <c r="D184" s="22" t="s">
        <v>944</v>
      </c>
      <c r="E184" s="23" t="s">
        <v>957</v>
      </c>
      <c r="F184" s="24" t="s">
        <v>958</v>
      </c>
      <c r="G184" s="25" t="s">
        <v>168</v>
      </c>
      <c r="H184" s="26">
        <v>42120</v>
      </c>
      <c r="I184" s="30" t="s">
        <v>503</v>
      </c>
      <c r="J184" s="22">
        <v>400</v>
      </c>
      <c r="K184" s="22"/>
      <c r="L184" s="31">
        <v>0</v>
      </c>
      <c r="M184" s="32">
        <v>0</v>
      </c>
      <c r="N184" s="32">
        <v>1490</v>
      </c>
      <c r="O184" s="32">
        <v>0</v>
      </c>
      <c r="P184" s="33" t="s">
        <v>959</v>
      </c>
      <c r="Q184" s="34">
        <v>0</v>
      </c>
      <c r="R184" s="35">
        <v>0</v>
      </c>
      <c r="S184" s="35">
        <v>0</v>
      </c>
      <c r="T184" s="34"/>
      <c r="U184" s="34"/>
      <c r="V184" s="34"/>
      <c r="W184" s="34">
        <v>1490</v>
      </c>
    </row>
    <row r="185" spans="1:23" ht="15" customHeight="1">
      <c r="A185" s="27" t="s">
        <v>870</v>
      </c>
      <c r="B185" s="37">
        <v>192</v>
      </c>
      <c r="C185" s="22" t="s">
        <v>943</v>
      </c>
      <c r="D185" s="22" t="s">
        <v>944</v>
      </c>
      <c r="E185" s="23" t="s">
        <v>960</v>
      </c>
      <c r="F185" s="24" t="s">
        <v>958</v>
      </c>
      <c r="G185" s="25" t="s">
        <v>168</v>
      </c>
      <c r="H185" s="26">
        <v>42120</v>
      </c>
      <c r="I185" s="30" t="s">
        <v>961</v>
      </c>
      <c r="J185" s="22">
        <v>400</v>
      </c>
      <c r="K185" s="22"/>
      <c r="L185" s="31">
        <v>0</v>
      </c>
      <c r="M185" s="32">
        <v>0</v>
      </c>
      <c r="N185" s="32">
        <v>1490</v>
      </c>
      <c r="O185" s="32">
        <v>0</v>
      </c>
      <c r="P185" s="33" t="s">
        <v>959</v>
      </c>
      <c r="Q185" s="34">
        <v>0</v>
      </c>
      <c r="R185" s="35">
        <v>0</v>
      </c>
      <c r="S185" s="35">
        <v>0</v>
      </c>
      <c r="T185" s="34"/>
      <c r="U185" s="34"/>
      <c r="V185" s="34"/>
      <c r="W185" s="34">
        <v>1490</v>
      </c>
    </row>
    <row r="186" spans="1:23" ht="15" customHeight="1">
      <c r="A186" s="27" t="s">
        <v>870</v>
      </c>
      <c r="B186" s="37">
        <v>193</v>
      </c>
      <c r="C186" s="22" t="s">
        <v>943</v>
      </c>
      <c r="D186" s="22" t="s">
        <v>944</v>
      </c>
      <c r="E186" s="23" t="s">
        <v>962</v>
      </c>
      <c r="F186" s="24" t="s">
        <v>963</v>
      </c>
      <c r="G186" s="25" t="s">
        <v>168</v>
      </c>
      <c r="H186" s="26">
        <v>42120</v>
      </c>
      <c r="I186" s="30" t="s">
        <v>491</v>
      </c>
      <c r="J186" s="22">
        <v>400</v>
      </c>
      <c r="K186" s="22"/>
      <c r="L186" s="31">
        <v>0</v>
      </c>
      <c r="M186" s="32">
        <v>0</v>
      </c>
      <c r="N186" s="32">
        <v>3490</v>
      </c>
      <c r="O186" s="32">
        <v>0</v>
      </c>
      <c r="P186" s="33" t="s">
        <v>950</v>
      </c>
      <c r="Q186" s="34">
        <v>0</v>
      </c>
      <c r="R186" s="35">
        <v>0</v>
      </c>
      <c r="S186" s="35">
        <v>0</v>
      </c>
      <c r="T186" s="34"/>
      <c r="U186" s="34"/>
      <c r="V186" s="34"/>
      <c r="W186" s="34">
        <v>3490</v>
      </c>
    </row>
    <row r="187" spans="1:23" ht="15" customHeight="1">
      <c r="A187" s="27" t="s">
        <v>870</v>
      </c>
      <c r="B187" s="37">
        <v>194</v>
      </c>
      <c r="C187" s="22" t="s">
        <v>943</v>
      </c>
      <c r="D187" s="22" t="s">
        <v>944</v>
      </c>
      <c r="E187" s="23" t="s">
        <v>964</v>
      </c>
      <c r="F187" s="24" t="s">
        <v>963</v>
      </c>
      <c r="G187" s="25" t="s">
        <v>168</v>
      </c>
      <c r="H187" s="26">
        <v>42120</v>
      </c>
      <c r="I187" s="30" t="s">
        <v>965</v>
      </c>
      <c r="J187" s="22">
        <v>400</v>
      </c>
      <c r="K187" s="22"/>
      <c r="L187" s="31">
        <v>0</v>
      </c>
      <c r="M187" s="32">
        <v>0</v>
      </c>
      <c r="N187" s="32">
        <v>3490</v>
      </c>
      <c r="O187" s="32">
        <v>0</v>
      </c>
      <c r="P187" s="33" t="s">
        <v>950</v>
      </c>
      <c r="Q187" s="34">
        <v>0</v>
      </c>
      <c r="R187" s="35">
        <v>0</v>
      </c>
      <c r="S187" s="35">
        <v>0</v>
      </c>
      <c r="T187" s="34"/>
      <c r="U187" s="34"/>
      <c r="V187" s="34"/>
      <c r="W187" s="34">
        <v>3490</v>
      </c>
    </row>
    <row r="188" spans="1:23" ht="15" customHeight="1">
      <c r="A188" s="27" t="s">
        <v>870</v>
      </c>
      <c r="B188" s="37">
        <v>195</v>
      </c>
      <c r="C188" s="22" t="s">
        <v>943</v>
      </c>
      <c r="D188" s="22" t="s">
        <v>944</v>
      </c>
      <c r="E188" s="23" t="s">
        <v>966</v>
      </c>
      <c r="F188" s="24" t="s">
        <v>967</v>
      </c>
      <c r="G188" s="25" t="s">
        <v>168</v>
      </c>
      <c r="H188" s="26">
        <v>42123</v>
      </c>
      <c r="I188" s="30" t="s">
        <v>503</v>
      </c>
      <c r="J188" s="22">
        <v>200</v>
      </c>
      <c r="K188" s="22"/>
      <c r="L188" s="31">
        <v>0</v>
      </c>
      <c r="M188" s="32">
        <v>0</v>
      </c>
      <c r="N188" s="32">
        <v>990</v>
      </c>
      <c r="O188" s="32">
        <v>0</v>
      </c>
      <c r="P188" s="33" t="s">
        <v>950</v>
      </c>
      <c r="Q188" s="34">
        <v>0</v>
      </c>
      <c r="R188" s="35">
        <v>0</v>
      </c>
      <c r="S188" s="35">
        <v>0</v>
      </c>
      <c r="T188" s="34"/>
      <c r="U188" s="34"/>
      <c r="V188" s="34"/>
      <c r="W188" s="34">
        <v>990</v>
      </c>
    </row>
    <row r="189" spans="1:23" ht="15" customHeight="1">
      <c r="A189" s="27" t="s">
        <v>870</v>
      </c>
      <c r="B189" s="37">
        <v>196</v>
      </c>
      <c r="C189" s="22" t="s">
        <v>943</v>
      </c>
      <c r="D189" s="22" t="s">
        <v>944</v>
      </c>
      <c r="E189" s="23" t="s">
        <v>968</v>
      </c>
      <c r="F189" s="24" t="s">
        <v>967</v>
      </c>
      <c r="G189" s="25" t="s">
        <v>168</v>
      </c>
      <c r="H189" s="26">
        <v>42123</v>
      </c>
      <c r="I189" s="30" t="s">
        <v>969</v>
      </c>
      <c r="J189" s="22">
        <v>200</v>
      </c>
      <c r="K189" s="22"/>
      <c r="L189" s="31">
        <v>0</v>
      </c>
      <c r="M189" s="32">
        <v>0</v>
      </c>
      <c r="N189" s="32">
        <v>990</v>
      </c>
      <c r="O189" s="32">
        <v>0</v>
      </c>
      <c r="P189" s="33" t="s">
        <v>950</v>
      </c>
      <c r="Q189" s="34">
        <v>0</v>
      </c>
      <c r="R189" s="35">
        <v>0</v>
      </c>
      <c r="S189" s="35">
        <v>0</v>
      </c>
      <c r="T189" s="34"/>
      <c r="U189" s="34"/>
      <c r="V189" s="34"/>
      <c r="W189" s="34">
        <v>990</v>
      </c>
    </row>
    <row r="190" spans="1:23" ht="15" customHeight="1">
      <c r="A190" s="27" t="s">
        <v>870</v>
      </c>
      <c r="B190" s="37">
        <v>197</v>
      </c>
      <c r="C190" s="22" t="s">
        <v>943</v>
      </c>
      <c r="D190" s="22" t="s">
        <v>944</v>
      </c>
      <c r="E190" s="23" t="s">
        <v>970</v>
      </c>
      <c r="F190" s="24" t="s">
        <v>971</v>
      </c>
      <c r="G190" s="25" t="s">
        <v>168</v>
      </c>
      <c r="H190" s="26">
        <v>42123</v>
      </c>
      <c r="I190" s="30" t="s">
        <v>503</v>
      </c>
      <c r="J190" s="22">
        <v>200</v>
      </c>
      <c r="K190" s="22"/>
      <c r="L190" s="31">
        <v>0</v>
      </c>
      <c r="M190" s="32">
        <v>0</v>
      </c>
      <c r="N190" s="32">
        <v>990</v>
      </c>
      <c r="O190" s="32">
        <v>0</v>
      </c>
      <c r="P190" s="33" t="s">
        <v>972</v>
      </c>
      <c r="Q190" s="34">
        <v>0</v>
      </c>
      <c r="R190" s="35">
        <v>0</v>
      </c>
      <c r="S190" s="35">
        <v>0</v>
      </c>
      <c r="T190" s="34"/>
      <c r="U190" s="34"/>
      <c r="V190" s="34"/>
      <c r="W190" s="34">
        <v>990</v>
      </c>
    </row>
    <row r="191" spans="1:23" ht="15" customHeight="1">
      <c r="A191" s="27" t="s">
        <v>870</v>
      </c>
      <c r="B191" s="37">
        <v>198</v>
      </c>
      <c r="C191" s="22" t="s">
        <v>943</v>
      </c>
      <c r="D191" s="22" t="s">
        <v>944</v>
      </c>
      <c r="E191" s="23" t="s">
        <v>973</v>
      </c>
      <c r="F191" s="24" t="s">
        <v>971</v>
      </c>
      <c r="G191" s="25" t="s">
        <v>168</v>
      </c>
      <c r="H191" s="26">
        <v>42123</v>
      </c>
      <c r="I191" s="30" t="s">
        <v>969</v>
      </c>
      <c r="J191" s="22">
        <v>200</v>
      </c>
      <c r="K191" s="22"/>
      <c r="L191" s="31">
        <v>0</v>
      </c>
      <c r="M191" s="32">
        <v>0</v>
      </c>
      <c r="N191" s="32">
        <v>990</v>
      </c>
      <c r="O191" s="32">
        <v>0</v>
      </c>
      <c r="P191" s="33" t="s">
        <v>972</v>
      </c>
      <c r="Q191" s="34">
        <v>0</v>
      </c>
      <c r="R191" s="35">
        <v>0</v>
      </c>
      <c r="S191" s="35">
        <v>0</v>
      </c>
      <c r="T191" s="34"/>
      <c r="U191" s="34"/>
      <c r="V191" s="34"/>
      <c r="W191" s="34">
        <v>990</v>
      </c>
    </row>
    <row r="192" spans="1:23" ht="15" customHeight="1">
      <c r="A192" s="27" t="s">
        <v>870</v>
      </c>
      <c r="B192" s="37">
        <v>199</v>
      </c>
      <c r="C192" s="22" t="s">
        <v>943</v>
      </c>
      <c r="D192" s="22" t="s">
        <v>944</v>
      </c>
      <c r="E192" s="23" t="s">
        <v>974</v>
      </c>
      <c r="F192" s="24" t="s">
        <v>975</v>
      </c>
      <c r="G192" s="25" t="s">
        <v>168</v>
      </c>
      <c r="H192" s="26">
        <v>42124</v>
      </c>
      <c r="I192" s="30" t="s">
        <v>503</v>
      </c>
      <c r="J192" s="22">
        <v>400</v>
      </c>
      <c r="K192" s="22"/>
      <c r="L192" s="31">
        <v>0</v>
      </c>
      <c r="M192" s="32">
        <v>0</v>
      </c>
      <c r="N192" s="32">
        <v>3490</v>
      </c>
      <c r="O192" s="32">
        <v>0</v>
      </c>
      <c r="P192" s="33" t="s">
        <v>950</v>
      </c>
      <c r="Q192" s="34">
        <v>0</v>
      </c>
      <c r="R192" s="35">
        <v>0</v>
      </c>
      <c r="S192" s="35">
        <v>0</v>
      </c>
      <c r="T192" s="34"/>
      <c r="U192" s="34"/>
      <c r="V192" s="34"/>
      <c r="W192" s="34">
        <v>3490</v>
      </c>
    </row>
    <row r="193" spans="1:23" ht="15" customHeight="1">
      <c r="A193" s="27" t="s">
        <v>870</v>
      </c>
      <c r="B193" s="37">
        <v>200</v>
      </c>
      <c r="C193" s="22" t="s">
        <v>943</v>
      </c>
      <c r="D193" s="22" t="s">
        <v>944</v>
      </c>
      <c r="E193" s="23" t="s">
        <v>976</v>
      </c>
      <c r="F193" s="24" t="s">
        <v>975</v>
      </c>
      <c r="G193" s="25" t="s">
        <v>168</v>
      </c>
      <c r="H193" s="26">
        <v>42124</v>
      </c>
      <c r="I193" s="30" t="s">
        <v>977</v>
      </c>
      <c r="J193" s="22">
        <v>400</v>
      </c>
      <c r="K193" s="22"/>
      <c r="L193" s="31">
        <v>0</v>
      </c>
      <c r="M193" s="32">
        <v>0</v>
      </c>
      <c r="N193" s="32">
        <v>3490</v>
      </c>
      <c r="O193" s="32">
        <v>0</v>
      </c>
      <c r="P193" s="33" t="s">
        <v>950</v>
      </c>
      <c r="Q193" s="34">
        <v>0</v>
      </c>
      <c r="R193" s="35">
        <v>0</v>
      </c>
      <c r="S193" s="35">
        <v>0</v>
      </c>
      <c r="T193" s="34"/>
      <c r="U193" s="34"/>
      <c r="V193" s="34"/>
      <c r="W193" s="34">
        <v>3490</v>
      </c>
    </row>
    <row r="194" spans="1:23" ht="15" customHeight="1">
      <c r="A194" s="27" t="s">
        <v>870</v>
      </c>
      <c r="B194" s="37">
        <v>201</v>
      </c>
      <c r="C194" s="22" t="s">
        <v>943</v>
      </c>
      <c r="D194" s="22" t="s">
        <v>944</v>
      </c>
      <c r="E194" s="23" t="s">
        <v>978</v>
      </c>
      <c r="F194" s="24" t="s">
        <v>979</v>
      </c>
      <c r="G194" s="25" t="s">
        <v>168</v>
      </c>
      <c r="H194" s="26">
        <v>42124</v>
      </c>
      <c r="I194" s="30" t="s">
        <v>503</v>
      </c>
      <c r="J194" s="22">
        <v>400</v>
      </c>
      <c r="K194" s="22"/>
      <c r="L194" s="31">
        <v>0</v>
      </c>
      <c r="M194" s="32">
        <v>0</v>
      </c>
      <c r="N194" s="32">
        <v>3490</v>
      </c>
      <c r="O194" s="32">
        <v>0</v>
      </c>
      <c r="P194" s="33" t="s">
        <v>950</v>
      </c>
      <c r="Q194" s="34">
        <v>0</v>
      </c>
      <c r="R194" s="35">
        <v>0</v>
      </c>
      <c r="S194" s="35">
        <v>0</v>
      </c>
      <c r="T194" s="34"/>
      <c r="U194" s="34"/>
      <c r="V194" s="34"/>
      <c r="W194" s="34">
        <v>3490</v>
      </c>
    </row>
    <row r="195" spans="1:23" ht="15" customHeight="1">
      <c r="A195" s="27" t="s">
        <v>870</v>
      </c>
      <c r="B195" s="37">
        <v>202</v>
      </c>
      <c r="C195" s="22" t="s">
        <v>943</v>
      </c>
      <c r="D195" s="22" t="s">
        <v>944</v>
      </c>
      <c r="E195" s="23" t="s">
        <v>980</v>
      </c>
      <c r="F195" s="24" t="s">
        <v>979</v>
      </c>
      <c r="G195" s="25" t="s">
        <v>168</v>
      </c>
      <c r="H195" s="26">
        <v>42124</v>
      </c>
      <c r="I195" s="30" t="s">
        <v>981</v>
      </c>
      <c r="J195" s="22">
        <v>400</v>
      </c>
      <c r="K195" s="22"/>
      <c r="L195" s="31">
        <v>0</v>
      </c>
      <c r="M195" s="32">
        <v>0</v>
      </c>
      <c r="N195" s="32">
        <v>3490</v>
      </c>
      <c r="O195" s="32">
        <v>0</v>
      </c>
      <c r="P195" s="33" t="s">
        <v>950</v>
      </c>
      <c r="Q195" s="34">
        <v>0</v>
      </c>
      <c r="R195" s="35">
        <v>0</v>
      </c>
      <c r="S195" s="35">
        <v>0</v>
      </c>
      <c r="T195" s="34"/>
      <c r="U195" s="34"/>
      <c r="V195" s="34"/>
      <c r="W195" s="34">
        <v>3490</v>
      </c>
    </row>
    <row r="196" spans="1:23" ht="15" customHeight="1">
      <c r="A196" s="27" t="s">
        <v>870</v>
      </c>
      <c r="B196" s="37">
        <v>203</v>
      </c>
      <c r="C196" s="22" t="s">
        <v>943</v>
      </c>
      <c r="D196" s="22" t="s">
        <v>944</v>
      </c>
      <c r="E196" s="23" t="s">
        <v>982</v>
      </c>
      <c r="F196" s="24" t="s">
        <v>983</v>
      </c>
      <c r="G196" s="25" t="s">
        <v>168</v>
      </c>
      <c r="H196" s="26">
        <v>42124</v>
      </c>
      <c r="I196" s="30" t="s">
        <v>507</v>
      </c>
      <c r="J196" s="22">
        <v>200</v>
      </c>
      <c r="K196" s="22"/>
      <c r="L196" s="31">
        <v>0</v>
      </c>
      <c r="M196" s="32">
        <v>0</v>
      </c>
      <c r="N196" s="32">
        <v>490</v>
      </c>
      <c r="O196" s="32">
        <v>0</v>
      </c>
      <c r="P196" s="33" t="s">
        <v>954</v>
      </c>
      <c r="Q196" s="34">
        <v>0</v>
      </c>
      <c r="R196" s="35">
        <v>0</v>
      </c>
      <c r="S196" s="35">
        <v>0</v>
      </c>
      <c r="T196" s="34"/>
      <c r="U196" s="34"/>
      <c r="V196" s="34"/>
      <c r="W196" s="34">
        <v>490</v>
      </c>
    </row>
    <row r="197" spans="1:23" ht="15" customHeight="1">
      <c r="A197" s="27" t="s">
        <v>870</v>
      </c>
      <c r="B197" s="37">
        <v>204</v>
      </c>
      <c r="C197" s="22" t="s">
        <v>943</v>
      </c>
      <c r="D197" s="22" t="s">
        <v>944</v>
      </c>
      <c r="E197" s="23" t="s">
        <v>984</v>
      </c>
      <c r="F197" s="24" t="s">
        <v>983</v>
      </c>
      <c r="G197" s="25" t="s">
        <v>168</v>
      </c>
      <c r="H197" s="26">
        <v>42124</v>
      </c>
      <c r="I197" s="30" t="s">
        <v>981</v>
      </c>
      <c r="J197" s="22">
        <v>200</v>
      </c>
      <c r="K197" s="22"/>
      <c r="L197" s="31">
        <v>0</v>
      </c>
      <c r="M197" s="32">
        <v>0</v>
      </c>
      <c r="N197" s="32">
        <v>490</v>
      </c>
      <c r="O197" s="32">
        <v>0</v>
      </c>
      <c r="P197" s="33" t="s">
        <v>954</v>
      </c>
      <c r="Q197" s="34">
        <v>0</v>
      </c>
      <c r="R197" s="35">
        <v>0</v>
      </c>
      <c r="S197" s="35">
        <v>0</v>
      </c>
      <c r="T197" s="34"/>
      <c r="U197" s="34"/>
      <c r="V197" s="34"/>
      <c r="W197" s="34">
        <v>490</v>
      </c>
    </row>
    <row r="198" spans="1:23" ht="15" customHeight="1">
      <c r="A198" s="27"/>
      <c r="B198" s="37"/>
      <c r="C198" s="22" t="s">
        <v>985</v>
      </c>
      <c r="D198" s="22"/>
      <c r="E198" s="23"/>
      <c r="F198" s="24"/>
      <c r="G198" s="25"/>
      <c r="H198" s="26" t="s">
        <v>985</v>
      </c>
      <c r="I198" s="30" t="s">
        <v>985</v>
      </c>
      <c r="J198" s="22" t="s">
        <v>985</v>
      </c>
      <c r="K198" s="22"/>
      <c r="L198" s="31" t="s">
        <v>985</v>
      </c>
      <c r="M198" s="40"/>
      <c r="N198" s="40" t="s">
        <v>985</v>
      </c>
      <c r="O198" s="40" t="s">
        <v>985</v>
      </c>
      <c r="P198" s="41" t="s">
        <v>985</v>
      </c>
      <c r="Q198" s="42" t="s">
        <v>985</v>
      </c>
      <c r="R198" s="43" t="s">
        <v>985</v>
      </c>
      <c r="S198" s="43" t="s">
        <v>985</v>
      </c>
      <c r="T198" s="42"/>
      <c r="U198" s="42"/>
      <c r="V198" s="42"/>
      <c r="W198" s="34" t="s">
        <v>985</v>
      </c>
    </row>
    <row r="199" spans="1:23" ht="15" customHeight="1">
      <c r="A199" s="27" t="s">
        <v>986</v>
      </c>
      <c r="B199" s="37">
        <v>325</v>
      </c>
      <c r="C199" s="22" t="s">
        <v>55</v>
      </c>
      <c r="D199" s="22" t="s">
        <v>55</v>
      </c>
      <c r="E199" s="23" t="s">
        <v>987</v>
      </c>
      <c r="F199" s="24" t="s">
        <v>988</v>
      </c>
      <c r="G199" s="25" t="s">
        <v>168</v>
      </c>
      <c r="H199" s="26">
        <v>42218</v>
      </c>
      <c r="I199" s="30" t="s">
        <v>989</v>
      </c>
      <c r="J199" s="22">
        <v>1580</v>
      </c>
      <c r="K199" s="22"/>
      <c r="L199" s="31">
        <v>1</v>
      </c>
      <c r="M199" s="32">
        <v>0</v>
      </c>
      <c r="N199" s="32">
        <v>4800</v>
      </c>
      <c r="O199" s="32">
        <v>280</v>
      </c>
      <c r="P199" s="33" t="s">
        <v>990</v>
      </c>
      <c r="Q199" s="34">
        <v>1</v>
      </c>
      <c r="R199" s="44">
        <v>1</v>
      </c>
      <c r="S199" s="44">
        <v>1</v>
      </c>
      <c r="T199" s="45"/>
      <c r="U199" s="45"/>
      <c r="V199" s="45"/>
      <c r="W199" s="45">
        <v>4800</v>
      </c>
    </row>
    <row r="200" spans="1:23" ht="15" customHeight="1">
      <c r="A200" s="27" t="s">
        <v>986</v>
      </c>
      <c r="B200" s="37">
        <v>326</v>
      </c>
      <c r="C200" s="22" t="s">
        <v>55</v>
      </c>
      <c r="D200" s="22" t="s">
        <v>55</v>
      </c>
      <c r="E200" s="23" t="s">
        <v>991</v>
      </c>
      <c r="F200" s="24" t="s">
        <v>992</v>
      </c>
      <c r="G200" s="25" t="s">
        <v>168</v>
      </c>
      <c r="H200" s="26">
        <v>42220</v>
      </c>
      <c r="I200" s="30" t="s">
        <v>993</v>
      </c>
      <c r="J200" s="22">
        <v>1580</v>
      </c>
      <c r="K200" s="22"/>
      <c r="L200" s="31">
        <v>1</v>
      </c>
      <c r="M200" s="32">
        <v>0</v>
      </c>
      <c r="N200" s="32">
        <v>4800</v>
      </c>
      <c r="O200" s="32">
        <v>280</v>
      </c>
      <c r="P200" s="33" t="s">
        <v>990</v>
      </c>
      <c r="Q200" s="34">
        <v>1</v>
      </c>
      <c r="R200" s="44">
        <v>1</v>
      </c>
      <c r="S200" s="44">
        <v>1</v>
      </c>
      <c r="T200" s="45"/>
      <c r="U200" s="45"/>
      <c r="V200" s="45"/>
      <c r="W200" s="45">
        <v>4800</v>
      </c>
    </row>
    <row r="201" spans="1:23" ht="15" customHeight="1">
      <c r="A201" s="27" t="s">
        <v>994</v>
      </c>
      <c r="B201" s="37">
        <v>327</v>
      </c>
      <c r="C201" s="22" t="s">
        <v>55</v>
      </c>
      <c r="D201" s="22" t="s">
        <v>55</v>
      </c>
      <c r="E201" s="23" t="s">
        <v>995</v>
      </c>
      <c r="F201" s="24" t="s">
        <v>996</v>
      </c>
      <c r="G201" s="25" t="s">
        <v>168</v>
      </c>
      <c r="H201" s="26">
        <v>42232</v>
      </c>
      <c r="I201" s="30" t="s">
        <v>507</v>
      </c>
      <c r="J201" s="22">
        <v>4000</v>
      </c>
      <c r="K201" s="22"/>
      <c r="L201" s="31">
        <v>2</v>
      </c>
      <c r="M201" s="32">
        <v>0</v>
      </c>
      <c r="N201" s="32">
        <v>9800</v>
      </c>
      <c r="O201" s="32">
        <v>560</v>
      </c>
      <c r="P201" s="33" t="s">
        <v>997</v>
      </c>
      <c r="Q201" s="34">
        <v>1</v>
      </c>
      <c r="R201" s="44">
        <v>1</v>
      </c>
      <c r="S201" s="44">
        <v>2</v>
      </c>
      <c r="T201" s="45"/>
      <c r="U201" s="45"/>
      <c r="V201" s="45"/>
      <c r="W201" s="45">
        <v>9800</v>
      </c>
    </row>
    <row r="202" spans="1:23" ht="15" customHeight="1">
      <c r="A202" s="27" t="s">
        <v>994</v>
      </c>
      <c r="B202" s="37">
        <v>328</v>
      </c>
      <c r="C202" s="22" t="s">
        <v>55</v>
      </c>
      <c r="D202" s="22" t="s">
        <v>55</v>
      </c>
      <c r="E202" s="23" t="s">
        <v>998</v>
      </c>
      <c r="F202" s="24" t="s">
        <v>999</v>
      </c>
      <c r="G202" s="25" t="s">
        <v>168</v>
      </c>
      <c r="H202" s="26">
        <v>42238</v>
      </c>
      <c r="I202" s="30" t="s">
        <v>514</v>
      </c>
      <c r="J202" s="22">
        <v>2780</v>
      </c>
      <c r="K202" s="22"/>
      <c r="L202" s="31">
        <v>3</v>
      </c>
      <c r="M202" s="32">
        <v>0</v>
      </c>
      <c r="N202" s="32">
        <v>13800</v>
      </c>
      <c r="O202" s="32">
        <v>840</v>
      </c>
      <c r="P202" s="33" t="s">
        <v>1000</v>
      </c>
      <c r="Q202" s="34">
        <v>1</v>
      </c>
      <c r="R202" s="44">
        <v>1</v>
      </c>
      <c r="S202" s="44">
        <v>3</v>
      </c>
      <c r="T202" s="45"/>
      <c r="U202" s="45"/>
      <c r="V202" s="45"/>
      <c r="W202" s="45">
        <v>13800</v>
      </c>
    </row>
    <row r="203" spans="1:23" ht="15" customHeight="1">
      <c r="A203" s="27" t="s">
        <v>994</v>
      </c>
      <c r="B203" s="37">
        <v>330</v>
      </c>
      <c r="C203" s="22" t="s">
        <v>55</v>
      </c>
      <c r="D203" s="22" t="s">
        <v>55</v>
      </c>
      <c r="E203" s="23" t="s">
        <v>1001</v>
      </c>
      <c r="F203" s="24" t="s">
        <v>1002</v>
      </c>
      <c r="G203" s="25" t="s">
        <v>168</v>
      </c>
      <c r="H203" s="26">
        <v>42239</v>
      </c>
      <c r="I203" s="30" t="s">
        <v>993</v>
      </c>
      <c r="J203" s="22">
        <v>2780</v>
      </c>
      <c r="K203" s="22"/>
      <c r="L203" s="31">
        <v>3</v>
      </c>
      <c r="M203" s="32">
        <v>0</v>
      </c>
      <c r="N203" s="32">
        <v>13800</v>
      </c>
      <c r="O203" s="32">
        <v>840</v>
      </c>
      <c r="P203" s="33" t="s">
        <v>1000</v>
      </c>
      <c r="Q203" s="34">
        <v>1</v>
      </c>
      <c r="R203" s="44">
        <v>1</v>
      </c>
      <c r="S203" s="44">
        <v>3</v>
      </c>
      <c r="T203" s="45"/>
      <c r="U203" s="45"/>
      <c r="V203" s="45"/>
      <c r="W203" s="45">
        <v>13800</v>
      </c>
    </row>
    <row r="204" spans="1:23" ht="15" customHeight="1">
      <c r="A204" s="27" t="s">
        <v>994</v>
      </c>
      <c r="B204" s="37">
        <v>331</v>
      </c>
      <c r="C204" s="22" t="s">
        <v>55</v>
      </c>
      <c r="D204" s="22" t="s">
        <v>55</v>
      </c>
      <c r="E204" s="23" t="s">
        <v>1003</v>
      </c>
      <c r="F204" s="24" t="s">
        <v>1004</v>
      </c>
      <c r="G204" s="25" t="s">
        <v>168</v>
      </c>
      <c r="H204" s="26">
        <v>42239</v>
      </c>
      <c r="I204" s="30" t="s">
        <v>514</v>
      </c>
      <c r="J204" s="22">
        <v>1580</v>
      </c>
      <c r="K204" s="22"/>
      <c r="L204" s="31">
        <v>1</v>
      </c>
      <c r="M204" s="32">
        <v>0</v>
      </c>
      <c r="N204" s="32">
        <v>4800</v>
      </c>
      <c r="O204" s="32">
        <v>280</v>
      </c>
      <c r="P204" s="33" t="s">
        <v>990</v>
      </c>
      <c r="Q204" s="34">
        <v>1</v>
      </c>
      <c r="R204" s="44">
        <v>1</v>
      </c>
      <c r="S204" s="44">
        <v>1</v>
      </c>
      <c r="T204" s="45"/>
      <c r="U204" s="45"/>
      <c r="V204" s="45"/>
      <c r="W204" s="45">
        <v>4800</v>
      </c>
    </row>
    <row r="205" spans="1:23" ht="15" customHeight="1">
      <c r="A205" s="27" t="s">
        <v>994</v>
      </c>
      <c r="B205" s="37">
        <v>332</v>
      </c>
      <c r="C205" s="22" t="s">
        <v>55</v>
      </c>
      <c r="D205" s="22" t="s">
        <v>55</v>
      </c>
      <c r="E205" s="23" t="s">
        <v>1005</v>
      </c>
      <c r="F205" s="24" t="s">
        <v>1006</v>
      </c>
      <c r="G205" s="25" t="s">
        <v>168</v>
      </c>
      <c r="H205" s="26">
        <v>42239</v>
      </c>
      <c r="I205" s="30" t="s">
        <v>993</v>
      </c>
      <c r="J205" s="22">
        <v>4260</v>
      </c>
      <c r="K205" s="22"/>
      <c r="L205" s="31">
        <v>1</v>
      </c>
      <c r="M205" s="32">
        <v>0</v>
      </c>
      <c r="N205" s="32">
        <v>11980</v>
      </c>
      <c r="O205" s="32">
        <v>400</v>
      </c>
      <c r="P205" s="33" t="s">
        <v>1007</v>
      </c>
      <c r="Q205" s="34">
        <v>1</v>
      </c>
      <c r="R205" s="44">
        <v>1</v>
      </c>
      <c r="S205" s="44">
        <v>1</v>
      </c>
      <c r="T205" s="45"/>
      <c r="U205" s="45"/>
      <c r="V205" s="45"/>
      <c r="W205" s="45">
        <v>11980</v>
      </c>
    </row>
    <row r="206" spans="1:23" ht="15" customHeight="1">
      <c r="A206" s="27" t="s">
        <v>994</v>
      </c>
      <c r="B206" s="37">
        <v>333</v>
      </c>
      <c r="C206" s="22" t="s">
        <v>55</v>
      </c>
      <c r="D206" s="22" t="s">
        <v>55</v>
      </c>
      <c r="E206" s="23" t="s">
        <v>1008</v>
      </c>
      <c r="F206" s="24" t="s">
        <v>1009</v>
      </c>
      <c r="G206" s="25" t="s">
        <v>168</v>
      </c>
      <c r="H206" s="26">
        <v>42239</v>
      </c>
      <c r="I206" s="30" t="s">
        <v>514</v>
      </c>
      <c r="J206" s="22">
        <v>2600</v>
      </c>
      <c r="K206" s="22"/>
      <c r="L206" s="31">
        <v>3</v>
      </c>
      <c r="M206" s="32">
        <v>0</v>
      </c>
      <c r="N206" s="32">
        <v>13980</v>
      </c>
      <c r="O206" s="32">
        <v>840</v>
      </c>
      <c r="P206" s="33" t="s">
        <v>1010</v>
      </c>
      <c r="Q206" s="34">
        <v>1</v>
      </c>
      <c r="R206" s="44">
        <v>1</v>
      </c>
      <c r="S206" s="44">
        <v>3</v>
      </c>
      <c r="T206" s="45"/>
      <c r="U206" s="45"/>
      <c r="V206" s="45"/>
      <c r="W206" s="45">
        <v>13980</v>
      </c>
    </row>
    <row r="207" spans="1:23" ht="15" customHeight="1">
      <c r="A207" s="27" t="s">
        <v>994</v>
      </c>
      <c r="B207" s="37">
        <v>334</v>
      </c>
      <c r="C207" s="22" t="s">
        <v>1011</v>
      </c>
      <c r="D207" s="22" t="s">
        <v>545</v>
      </c>
      <c r="E207" s="23" t="s">
        <v>1012</v>
      </c>
      <c r="F207" s="24" t="s">
        <v>932</v>
      </c>
      <c r="G207" s="25" t="s">
        <v>168</v>
      </c>
      <c r="H207" s="26">
        <v>42242</v>
      </c>
      <c r="I207" s="30" t="s">
        <v>514</v>
      </c>
      <c r="J207" s="22">
        <v>2552</v>
      </c>
      <c r="K207" s="22"/>
      <c r="L207" s="31">
        <v>1</v>
      </c>
      <c r="M207" s="32">
        <v>0</v>
      </c>
      <c r="N207" s="32">
        <v>3828</v>
      </c>
      <c r="O207" s="32">
        <v>280</v>
      </c>
      <c r="P207" s="33" t="s">
        <v>1013</v>
      </c>
      <c r="Q207" s="34">
        <v>0</v>
      </c>
      <c r="R207" s="44">
        <v>0</v>
      </c>
      <c r="S207" s="44">
        <v>0</v>
      </c>
      <c r="T207" s="45"/>
      <c r="U207" s="45"/>
      <c r="V207" s="45"/>
      <c r="W207" s="45">
        <v>3828</v>
      </c>
    </row>
    <row r="208" spans="1:23" ht="15" customHeight="1">
      <c r="A208" s="27" t="s">
        <v>994</v>
      </c>
      <c r="B208" s="37">
        <v>335</v>
      </c>
      <c r="C208" s="22" t="s">
        <v>55</v>
      </c>
      <c r="D208" s="22" t="s">
        <v>55</v>
      </c>
      <c r="E208" s="23" t="s">
        <v>1014</v>
      </c>
      <c r="F208" s="24" t="s">
        <v>1015</v>
      </c>
      <c r="G208" s="25" t="s">
        <v>168</v>
      </c>
      <c r="H208" s="26">
        <v>42245</v>
      </c>
      <c r="I208" s="30" t="s">
        <v>503</v>
      </c>
      <c r="J208" s="22">
        <v>2552</v>
      </c>
      <c r="K208" s="22"/>
      <c r="L208" s="31">
        <v>1</v>
      </c>
      <c r="M208" s="32">
        <v>0</v>
      </c>
      <c r="N208" s="32">
        <v>3828</v>
      </c>
      <c r="O208" s="32">
        <v>280</v>
      </c>
      <c r="P208" s="33" t="s">
        <v>1016</v>
      </c>
      <c r="Q208" s="34">
        <v>1</v>
      </c>
      <c r="R208" s="44">
        <v>1</v>
      </c>
      <c r="S208" s="44">
        <v>1</v>
      </c>
      <c r="T208" s="45"/>
      <c r="U208" s="45"/>
      <c r="V208" s="45"/>
      <c r="W208" s="45">
        <v>3828</v>
      </c>
    </row>
    <row r="209" spans="1:23" ht="15" customHeight="1">
      <c r="A209" s="27" t="s">
        <v>994</v>
      </c>
      <c r="B209" s="37">
        <v>336</v>
      </c>
      <c r="C209" s="22" t="s">
        <v>55</v>
      </c>
      <c r="D209" s="22" t="s">
        <v>55</v>
      </c>
      <c r="E209" s="23" t="s">
        <v>1017</v>
      </c>
      <c r="F209" s="24" t="s">
        <v>1018</v>
      </c>
      <c r="G209" s="25" t="s">
        <v>168</v>
      </c>
      <c r="H209" s="26">
        <v>42245</v>
      </c>
      <c r="I209" s="30" t="s">
        <v>514</v>
      </c>
      <c r="J209" s="22">
        <v>1580</v>
      </c>
      <c r="K209" s="22"/>
      <c r="L209" s="31">
        <v>1</v>
      </c>
      <c r="M209" s="32">
        <v>0</v>
      </c>
      <c r="N209" s="32">
        <v>4800</v>
      </c>
      <c r="O209" s="32">
        <v>280</v>
      </c>
      <c r="P209" s="33" t="s">
        <v>990</v>
      </c>
      <c r="Q209" s="34">
        <v>1</v>
      </c>
      <c r="R209" s="44">
        <v>1</v>
      </c>
      <c r="S209" s="44">
        <v>1</v>
      </c>
      <c r="T209" s="45"/>
      <c r="U209" s="45"/>
      <c r="V209" s="45"/>
      <c r="W209" s="45">
        <v>4800</v>
      </c>
    </row>
    <row r="210" spans="1:23" ht="15" customHeight="1">
      <c r="A210" s="27" t="s">
        <v>994</v>
      </c>
      <c r="B210" s="37">
        <v>337</v>
      </c>
      <c r="C210" s="22" t="s">
        <v>55</v>
      </c>
      <c r="D210" s="22" t="s">
        <v>55</v>
      </c>
      <c r="E210" s="23" t="s">
        <v>1019</v>
      </c>
      <c r="F210" s="24" t="s">
        <v>1020</v>
      </c>
      <c r="G210" s="25" t="s">
        <v>168</v>
      </c>
      <c r="H210" s="26">
        <v>42245</v>
      </c>
      <c r="I210" s="30" t="s">
        <v>514</v>
      </c>
      <c r="J210" s="22">
        <v>2780</v>
      </c>
      <c r="K210" s="22"/>
      <c r="L210" s="31">
        <v>3</v>
      </c>
      <c r="M210" s="32">
        <v>0</v>
      </c>
      <c r="N210" s="32">
        <v>13800</v>
      </c>
      <c r="O210" s="32">
        <v>840</v>
      </c>
      <c r="P210" s="33" t="s">
        <v>1000</v>
      </c>
      <c r="Q210" s="34">
        <v>1</v>
      </c>
      <c r="R210" s="44">
        <v>1</v>
      </c>
      <c r="S210" s="44">
        <v>3</v>
      </c>
      <c r="T210" s="45"/>
      <c r="U210" s="45"/>
      <c r="V210" s="45"/>
      <c r="W210" s="45">
        <v>13800</v>
      </c>
    </row>
    <row r="211" spans="1:23" ht="15" customHeight="1">
      <c r="A211" s="27" t="s">
        <v>994</v>
      </c>
      <c r="B211" s="37">
        <v>338</v>
      </c>
      <c r="C211" s="22" t="s">
        <v>1011</v>
      </c>
      <c r="D211" s="22" t="s">
        <v>545</v>
      </c>
      <c r="E211" s="23" t="s">
        <v>1021</v>
      </c>
      <c r="F211" s="24" t="s">
        <v>853</v>
      </c>
      <c r="G211" s="25" t="s">
        <v>168</v>
      </c>
      <c r="H211" s="26">
        <v>42246</v>
      </c>
      <c r="I211" s="30" t="s">
        <v>514</v>
      </c>
      <c r="J211" s="22">
        <v>4661</v>
      </c>
      <c r="K211" s="22"/>
      <c r="L211" s="31">
        <v>1</v>
      </c>
      <c r="M211" s="32">
        <v>0</v>
      </c>
      <c r="N211" s="32">
        <v>1719</v>
      </c>
      <c r="O211" s="32">
        <v>0</v>
      </c>
      <c r="P211" s="33" t="s">
        <v>1022</v>
      </c>
      <c r="Q211" s="34">
        <v>0</v>
      </c>
      <c r="R211" s="44">
        <v>0</v>
      </c>
      <c r="S211" s="44">
        <v>0</v>
      </c>
      <c r="T211" s="45"/>
      <c r="U211" s="45"/>
      <c r="V211" s="45"/>
      <c r="W211" s="45">
        <v>1719</v>
      </c>
    </row>
    <row r="212" spans="1:23" ht="15" customHeight="1">
      <c r="A212" s="27" t="s">
        <v>994</v>
      </c>
      <c r="B212" s="37">
        <v>339</v>
      </c>
      <c r="C212" s="22" t="s">
        <v>1023</v>
      </c>
      <c r="D212" s="22" t="s">
        <v>545</v>
      </c>
      <c r="E212" s="23" t="s">
        <v>1024</v>
      </c>
      <c r="F212" s="24" t="s">
        <v>853</v>
      </c>
      <c r="G212" s="25" t="s">
        <v>168</v>
      </c>
      <c r="H212" s="26">
        <v>42246</v>
      </c>
      <c r="I212" s="30" t="s">
        <v>514</v>
      </c>
      <c r="J212" s="22">
        <v>10960</v>
      </c>
      <c r="K212" s="22"/>
      <c r="L212" s="31">
        <v>1</v>
      </c>
      <c r="M212" s="32">
        <v>0</v>
      </c>
      <c r="N212" s="32">
        <v>5280</v>
      </c>
      <c r="O212" s="32">
        <v>400</v>
      </c>
      <c r="P212" s="33" t="s">
        <v>1025</v>
      </c>
      <c r="Q212" s="34">
        <v>0</v>
      </c>
      <c r="R212" s="44">
        <v>0</v>
      </c>
      <c r="S212" s="44">
        <v>0</v>
      </c>
      <c r="T212" s="45"/>
      <c r="U212" s="45"/>
      <c r="V212" s="45"/>
      <c r="W212" s="45">
        <v>5280</v>
      </c>
    </row>
    <row r="213" spans="1:23" ht="15" customHeight="1">
      <c r="A213" s="27" t="s">
        <v>994</v>
      </c>
      <c r="B213" s="37">
        <v>340</v>
      </c>
      <c r="C213" s="22" t="s">
        <v>55</v>
      </c>
      <c r="D213" s="22" t="s">
        <v>55</v>
      </c>
      <c r="E213" s="23" t="s">
        <v>1026</v>
      </c>
      <c r="F213" s="24" t="s">
        <v>1027</v>
      </c>
      <c r="G213" s="25" t="s">
        <v>168</v>
      </c>
      <c r="H213" s="26">
        <v>42246</v>
      </c>
      <c r="I213" s="30" t="s">
        <v>507</v>
      </c>
      <c r="J213" s="22">
        <v>1580</v>
      </c>
      <c r="K213" s="22"/>
      <c r="L213" s="31">
        <v>1</v>
      </c>
      <c r="M213" s="32">
        <v>0</v>
      </c>
      <c r="N213" s="32">
        <v>4800</v>
      </c>
      <c r="O213" s="32">
        <v>280</v>
      </c>
      <c r="P213" s="33" t="s">
        <v>990</v>
      </c>
      <c r="Q213" s="34">
        <v>1</v>
      </c>
      <c r="R213" s="44">
        <v>1</v>
      </c>
      <c r="S213" s="44">
        <v>1</v>
      </c>
      <c r="T213" s="45"/>
      <c r="U213" s="45"/>
      <c r="V213" s="45"/>
      <c r="W213" s="45">
        <v>4750</v>
      </c>
    </row>
    <row r="214" spans="1:23" ht="15" customHeight="1">
      <c r="A214" s="27" t="s">
        <v>994</v>
      </c>
      <c r="B214" s="37">
        <v>341</v>
      </c>
      <c r="C214" s="22" t="s">
        <v>1011</v>
      </c>
      <c r="D214" s="22" t="s">
        <v>549</v>
      </c>
      <c r="E214" s="23" t="s">
        <v>1028</v>
      </c>
      <c r="F214" s="24" t="s">
        <v>1029</v>
      </c>
      <c r="G214" s="25" t="s">
        <v>168</v>
      </c>
      <c r="H214" s="26">
        <v>42246</v>
      </c>
      <c r="I214" s="30" t="s">
        <v>514</v>
      </c>
      <c r="J214" s="22">
        <v>2780</v>
      </c>
      <c r="K214" s="22"/>
      <c r="L214" s="31">
        <v>3</v>
      </c>
      <c r="M214" s="32">
        <v>0</v>
      </c>
      <c r="N214" s="32">
        <v>13800</v>
      </c>
      <c r="O214" s="32">
        <v>840</v>
      </c>
      <c r="P214" s="33" t="s">
        <v>1030</v>
      </c>
      <c r="Q214" s="34">
        <v>0</v>
      </c>
      <c r="R214" s="44">
        <v>0</v>
      </c>
      <c r="S214" s="44">
        <v>0</v>
      </c>
      <c r="T214" s="45"/>
      <c r="U214" s="45"/>
      <c r="V214" s="45"/>
      <c r="W214" s="45">
        <v>13800</v>
      </c>
    </row>
    <row r="215" spans="1:23" ht="15" customHeight="1">
      <c r="A215" s="27" t="s">
        <v>994</v>
      </c>
      <c r="B215" s="37">
        <v>342</v>
      </c>
      <c r="C215" s="22" t="s">
        <v>55</v>
      </c>
      <c r="D215" s="22" t="s">
        <v>55</v>
      </c>
      <c r="E215" s="23" t="s">
        <v>1031</v>
      </c>
      <c r="F215" s="24" t="s">
        <v>1032</v>
      </c>
      <c r="G215" s="25" t="s">
        <v>168</v>
      </c>
      <c r="H215" s="26">
        <v>42247</v>
      </c>
      <c r="I215" s="30" t="s">
        <v>503</v>
      </c>
      <c r="J215" s="22">
        <v>3828</v>
      </c>
      <c r="K215" s="22"/>
      <c r="L215" s="31">
        <v>1</v>
      </c>
      <c r="M215" s="32">
        <v>0</v>
      </c>
      <c r="N215" s="32">
        <v>2552</v>
      </c>
      <c r="O215" s="32">
        <v>280</v>
      </c>
      <c r="P215" s="33" t="s">
        <v>1033</v>
      </c>
      <c r="Q215" s="34">
        <v>1</v>
      </c>
      <c r="R215" s="44">
        <v>0.4</v>
      </c>
      <c r="S215" s="44">
        <v>0.4</v>
      </c>
      <c r="T215" s="45"/>
      <c r="U215" s="45"/>
      <c r="V215" s="45"/>
      <c r="W215" s="45">
        <v>2552</v>
      </c>
    </row>
    <row r="216" spans="1:23" ht="15" customHeight="1">
      <c r="A216" s="27" t="s">
        <v>1034</v>
      </c>
      <c r="B216" s="37">
        <v>343</v>
      </c>
      <c r="C216" s="22" t="s">
        <v>55</v>
      </c>
      <c r="D216" s="22" t="s">
        <v>55</v>
      </c>
      <c r="E216" s="23" t="s">
        <v>1035</v>
      </c>
      <c r="F216" s="24" t="s">
        <v>1036</v>
      </c>
      <c r="G216" s="25" t="s">
        <v>168</v>
      </c>
      <c r="H216" s="26">
        <v>42251</v>
      </c>
      <c r="I216" s="30" t="s">
        <v>507</v>
      </c>
      <c r="J216" s="22">
        <v>2780</v>
      </c>
      <c r="K216" s="22"/>
      <c r="L216" s="31">
        <v>3</v>
      </c>
      <c r="M216" s="32">
        <v>0</v>
      </c>
      <c r="N216" s="32">
        <v>13800</v>
      </c>
      <c r="O216" s="32">
        <v>840</v>
      </c>
      <c r="P216" s="33" t="s">
        <v>1000</v>
      </c>
      <c r="Q216" s="34">
        <v>1</v>
      </c>
      <c r="R216" s="44">
        <v>1</v>
      </c>
      <c r="S216" s="44">
        <v>3</v>
      </c>
      <c r="T216" s="45"/>
      <c r="U216" s="45"/>
      <c r="V216" s="45"/>
      <c r="W216" s="45">
        <v>13800</v>
      </c>
    </row>
    <row r="217" spans="1:23" ht="15" customHeight="1">
      <c r="A217" s="27" t="s">
        <v>1034</v>
      </c>
      <c r="B217" s="37">
        <v>344</v>
      </c>
      <c r="C217" s="22" t="s">
        <v>55</v>
      </c>
      <c r="D217" s="22" t="s">
        <v>55</v>
      </c>
      <c r="E217" s="23" t="s">
        <v>1037</v>
      </c>
      <c r="F217" s="24" t="s">
        <v>1038</v>
      </c>
      <c r="G217" s="25" t="s">
        <v>168</v>
      </c>
      <c r="H217" s="26">
        <v>42252</v>
      </c>
      <c r="I217" s="30" t="s">
        <v>503</v>
      </c>
      <c r="J217" s="22">
        <v>2780</v>
      </c>
      <c r="K217" s="22"/>
      <c r="L217" s="31">
        <v>3</v>
      </c>
      <c r="M217" s="32">
        <v>0</v>
      </c>
      <c r="N217" s="32">
        <v>13800</v>
      </c>
      <c r="O217" s="32">
        <v>840</v>
      </c>
      <c r="P217" s="33" t="s">
        <v>1000</v>
      </c>
      <c r="Q217" s="34">
        <v>1</v>
      </c>
      <c r="R217" s="44">
        <v>1</v>
      </c>
      <c r="S217" s="44">
        <v>3</v>
      </c>
      <c r="T217" s="45"/>
      <c r="U217" s="45"/>
      <c r="V217" s="45"/>
      <c r="W217" s="45">
        <v>13800</v>
      </c>
    </row>
    <row r="218" spans="1:23" ht="15" customHeight="1">
      <c r="A218" s="27" t="s">
        <v>1039</v>
      </c>
      <c r="B218" s="37">
        <v>345</v>
      </c>
      <c r="C218" s="22" t="s">
        <v>55</v>
      </c>
      <c r="D218" s="22" t="s">
        <v>55</v>
      </c>
      <c r="E218" s="23" t="s">
        <v>1040</v>
      </c>
      <c r="F218" s="24" t="s">
        <v>1041</v>
      </c>
      <c r="G218" s="25" t="s">
        <v>168</v>
      </c>
      <c r="H218" s="26">
        <v>42252</v>
      </c>
      <c r="I218" s="30" t="s">
        <v>507</v>
      </c>
      <c r="J218" s="22">
        <v>4000</v>
      </c>
      <c r="K218" s="22"/>
      <c r="L218" s="31">
        <v>2</v>
      </c>
      <c r="M218" s="32">
        <v>0</v>
      </c>
      <c r="N218" s="32">
        <v>9800</v>
      </c>
      <c r="O218" s="32">
        <v>280</v>
      </c>
      <c r="P218" s="33" t="s">
        <v>1042</v>
      </c>
      <c r="Q218" s="34">
        <v>1</v>
      </c>
      <c r="R218" s="44">
        <v>1</v>
      </c>
      <c r="S218" s="44">
        <v>2</v>
      </c>
      <c r="T218" s="45"/>
      <c r="U218" s="45"/>
      <c r="V218" s="45"/>
      <c r="W218" s="45">
        <v>9800</v>
      </c>
    </row>
    <row r="219" spans="1:23" ht="15" customHeight="1">
      <c r="A219" s="27" t="s">
        <v>1039</v>
      </c>
      <c r="B219" s="37">
        <v>346</v>
      </c>
      <c r="C219" s="22" t="s">
        <v>55</v>
      </c>
      <c r="D219" s="22" t="s">
        <v>55</v>
      </c>
      <c r="E219" s="23" t="s">
        <v>1043</v>
      </c>
      <c r="F219" s="24" t="s">
        <v>1044</v>
      </c>
      <c r="G219" s="25" t="s">
        <v>168</v>
      </c>
      <c r="H219" s="26">
        <v>42252</v>
      </c>
      <c r="I219" s="30" t="s">
        <v>989</v>
      </c>
      <c r="J219" s="22">
        <v>5096</v>
      </c>
      <c r="K219" s="22"/>
      <c r="L219" s="31">
        <v>3</v>
      </c>
      <c r="M219" s="32">
        <v>0</v>
      </c>
      <c r="N219" s="32">
        <v>11484</v>
      </c>
      <c r="O219" s="32">
        <v>840</v>
      </c>
      <c r="P219" s="33" t="s">
        <v>1045</v>
      </c>
      <c r="Q219" s="34">
        <v>0</v>
      </c>
      <c r="R219" s="44">
        <v>0</v>
      </c>
      <c r="S219" s="44">
        <v>0</v>
      </c>
      <c r="T219" s="45"/>
      <c r="U219" s="45"/>
      <c r="V219" s="45"/>
      <c r="W219" s="45">
        <v>11484</v>
      </c>
    </row>
    <row r="220" spans="1:23" ht="15" customHeight="1">
      <c r="A220" s="27" t="s">
        <v>1039</v>
      </c>
      <c r="B220" s="37">
        <v>347</v>
      </c>
      <c r="C220" s="22" t="s">
        <v>55</v>
      </c>
      <c r="D220" s="22" t="s">
        <v>55</v>
      </c>
      <c r="E220" s="23" t="s">
        <v>1046</v>
      </c>
      <c r="F220" s="24" t="s">
        <v>1047</v>
      </c>
      <c r="G220" s="25" t="s">
        <v>168</v>
      </c>
      <c r="H220" s="26">
        <v>42252</v>
      </c>
      <c r="I220" s="30" t="s">
        <v>507</v>
      </c>
      <c r="J220" s="22">
        <v>1580</v>
      </c>
      <c r="K220" s="22"/>
      <c r="L220" s="31">
        <v>1</v>
      </c>
      <c r="M220" s="32">
        <v>0</v>
      </c>
      <c r="N220" s="32">
        <v>4800</v>
      </c>
      <c r="O220" s="32">
        <v>280</v>
      </c>
      <c r="P220" s="33" t="s">
        <v>990</v>
      </c>
      <c r="Q220" s="34">
        <v>1</v>
      </c>
      <c r="R220" s="44">
        <v>1</v>
      </c>
      <c r="S220" s="44">
        <v>1</v>
      </c>
      <c r="T220" s="45"/>
      <c r="U220" s="45"/>
      <c r="V220" s="45"/>
      <c r="W220" s="45">
        <v>4800</v>
      </c>
    </row>
    <row r="221" spans="1:23" ht="15" customHeight="1">
      <c r="A221" s="27" t="s">
        <v>1039</v>
      </c>
      <c r="B221" s="37">
        <v>348</v>
      </c>
      <c r="C221" s="22" t="s">
        <v>55</v>
      </c>
      <c r="D221" s="22" t="s">
        <v>55</v>
      </c>
      <c r="E221" s="23" t="s">
        <v>1048</v>
      </c>
      <c r="F221" s="24" t="s">
        <v>1049</v>
      </c>
      <c r="G221" s="25" t="s">
        <v>168</v>
      </c>
      <c r="H221" s="26">
        <v>42257</v>
      </c>
      <c r="I221" s="30" t="s">
        <v>989</v>
      </c>
      <c r="J221" s="22">
        <v>0</v>
      </c>
      <c r="K221" s="22"/>
      <c r="L221" s="31">
        <v>1</v>
      </c>
      <c r="M221" s="32">
        <v>0</v>
      </c>
      <c r="N221" s="32">
        <v>6380</v>
      </c>
      <c r="O221" s="32">
        <v>280</v>
      </c>
      <c r="P221" s="33" t="s">
        <v>1050</v>
      </c>
      <c r="Q221" s="34">
        <v>1</v>
      </c>
      <c r="R221" s="44">
        <v>1</v>
      </c>
      <c r="S221" s="44">
        <v>1</v>
      </c>
      <c r="T221" s="45"/>
      <c r="U221" s="45"/>
      <c r="V221" s="45"/>
      <c r="W221" s="45">
        <v>6380</v>
      </c>
    </row>
    <row r="222" spans="1:23" ht="15" customHeight="1">
      <c r="A222" s="27" t="s">
        <v>1039</v>
      </c>
      <c r="B222" s="37">
        <v>349</v>
      </c>
      <c r="C222" s="22" t="s">
        <v>55</v>
      </c>
      <c r="D222" s="22" t="s">
        <v>55</v>
      </c>
      <c r="E222" s="23" t="s">
        <v>1051</v>
      </c>
      <c r="F222" s="24" t="s">
        <v>1041</v>
      </c>
      <c r="G222" s="25" t="s">
        <v>168</v>
      </c>
      <c r="H222" s="26">
        <v>42259</v>
      </c>
      <c r="I222" s="30" t="s">
        <v>507</v>
      </c>
      <c r="J222" s="22">
        <v>2380</v>
      </c>
      <c r="K222" s="22"/>
      <c r="L222" s="31">
        <v>1</v>
      </c>
      <c r="M222" s="32">
        <v>0</v>
      </c>
      <c r="N222" s="32">
        <v>4000</v>
      </c>
      <c r="O222" s="32">
        <v>0</v>
      </c>
      <c r="P222" s="33" t="s">
        <v>1052</v>
      </c>
      <c r="Q222" s="34">
        <v>0</v>
      </c>
      <c r="R222" s="44">
        <v>0</v>
      </c>
      <c r="S222" s="44">
        <v>0</v>
      </c>
      <c r="T222" s="45"/>
      <c r="U222" s="45"/>
      <c r="V222" s="45"/>
      <c r="W222" s="45">
        <v>4000</v>
      </c>
    </row>
    <row r="223" spans="1:23" ht="15" customHeight="1">
      <c r="A223" s="27" t="s">
        <v>1039</v>
      </c>
      <c r="B223" s="37">
        <v>350</v>
      </c>
      <c r="C223" s="22" t="s">
        <v>55</v>
      </c>
      <c r="D223" s="22" t="s">
        <v>55</v>
      </c>
      <c r="E223" s="23" t="s">
        <v>1053</v>
      </c>
      <c r="F223" s="24" t="s">
        <v>1054</v>
      </c>
      <c r="G223" s="25" t="s">
        <v>168</v>
      </c>
      <c r="H223" s="26">
        <v>42259</v>
      </c>
      <c r="I223" s="30" t="s">
        <v>503</v>
      </c>
      <c r="J223" s="22">
        <v>880</v>
      </c>
      <c r="K223" s="22"/>
      <c r="L223" s="31">
        <v>1</v>
      </c>
      <c r="M223" s="32">
        <v>0</v>
      </c>
      <c r="N223" s="32">
        <v>5500</v>
      </c>
      <c r="O223" s="32">
        <v>280</v>
      </c>
      <c r="P223" s="33" t="s">
        <v>1055</v>
      </c>
      <c r="Q223" s="34">
        <v>1</v>
      </c>
      <c r="R223" s="44">
        <v>1</v>
      </c>
      <c r="S223" s="44">
        <v>1</v>
      </c>
      <c r="T223" s="45"/>
      <c r="U223" s="45"/>
      <c r="V223" s="45"/>
      <c r="W223" s="45">
        <v>5500</v>
      </c>
    </row>
    <row r="224" spans="1:23" ht="15" customHeight="1">
      <c r="A224" s="27" t="s">
        <v>1039</v>
      </c>
      <c r="B224" s="37">
        <v>351</v>
      </c>
      <c r="C224" s="22" t="s">
        <v>55</v>
      </c>
      <c r="D224" s="22" t="s">
        <v>55</v>
      </c>
      <c r="E224" s="23" t="s">
        <v>1056</v>
      </c>
      <c r="F224" s="24" t="s">
        <v>1057</v>
      </c>
      <c r="G224" s="25" t="s">
        <v>168</v>
      </c>
      <c r="H224" s="26">
        <v>42259</v>
      </c>
      <c r="I224" s="30" t="s">
        <v>989</v>
      </c>
      <c r="J224" s="22">
        <v>2780</v>
      </c>
      <c r="K224" s="22"/>
      <c r="L224" s="31">
        <v>3</v>
      </c>
      <c r="M224" s="32">
        <v>0</v>
      </c>
      <c r="N224" s="32">
        <v>13800</v>
      </c>
      <c r="O224" s="32">
        <v>840</v>
      </c>
      <c r="P224" s="33" t="s">
        <v>1000</v>
      </c>
      <c r="Q224" s="34">
        <v>1</v>
      </c>
      <c r="R224" s="44">
        <v>1</v>
      </c>
      <c r="S224" s="44">
        <v>3</v>
      </c>
      <c r="T224" s="45"/>
      <c r="U224" s="45"/>
      <c r="V224" s="45"/>
      <c r="W224" s="45">
        <v>13800</v>
      </c>
    </row>
    <row r="225" spans="1:23" ht="15" customHeight="1">
      <c r="A225" s="27" t="s">
        <v>1039</v>
      </c>
      <c r="B225" s="37">
        <v>352</v>
      </c>
      <c r="C225" s="22" t="s">
        <v>55</v>
      </c>
      <c r="D225" s="22" t="s">
        <v>55</v>
      </c>
      <c r="E225" s="23" t="s">
        <v>1058</v>
      </c>
      <c r="F225" s="24" t="s">
        <v>1059</v>
      </c>
      <c r="G225" s="25" t="s">
        <v>168</v>
      </c>
      <c r="H225" s="26">
        <v>42259</v>
      </c>
      <c r="I225" s="30" t="s">
        <v>989</v>
      </c>
      <c r="J225" s="22">
        <v>2780</v>
      </c>
      <c r="K225" s="22"/>
      <c r="L225" s="31">
        <v>3</v>
      </c>
      <c r="M225" s="32">
        <v>0</v>
      </c>
      <c r="N225" s="32">
        <v>13800</v>
      </c>
      <c r="O225" s="32">
        <v>840</v>
      </c>
      <c r="P225" s="33" t="s">
        <v>1000</v>
      </c>
      <c r="Q225" s="34">
        <v>1</v>
      </c>
      <c r="R225" s="44">
        <v>1</v>
      </c>
      <c r="S225" s="44">
        <v>3</v>
      </c>
      <c r="T225" s="45"/>
      <c r="U225" s="45"/>
      <c r="V225" s="45"/>
      <c r="W225" s="45">
        <v>13800</v>
      </c>
    </row>
    <row r="226" spans="1:23" ht="15" customHeight="1">
      <c r="A226" s="27" t="s">
        <v>1039</v>
      </c>
      <c r="B226" s="37">
        <v>353</v>
      </c>
      <c r="C226" s="22" t="s">
        <v>55</v>
      </c>
      <c r="D226" s="22" t="s">
        <v>55</v>
      </c>
      <c r="E226" s="23" t="s">
        <v>1060</v>
      </c>
      <c r="F226" s="24" t="s">
        <v>1061</v>
      </c>
      <c r="G226" s="25" t="s">
        <v>168</v>
      </c>
      <c r="H226" s="26">
        <v>42259</v>
      </c>
      <c r="I226" s="30" t="s">
        <v>503</v>
      </c>
      <c r="J226" s="22">
        <v>2780</v>
      </c>
      <c r="K226" s="22"/>
      <c r="L226" s="31">
        <v>3</v>
      </c>
      <c r="M226" s="32">
        <v>0</v>
      </c>
      <c r="N226" s="32">
        <v>13800</v>
      </c>
      <c r="O226" s="32">
        <v>840</v>
      </c>
      <c r="P226" s="33" t="s">
        <v>1000</v>
      </c>
      <c r="Q226" s="34">
        <v>1</v>
      </c>
      <c r="R226" s="44">
        <v>1</v>
      </c>
      <c r="S226" s="44">
        <v>3</v>
      </c>
      <c r="T226" s="45"/>
      <c r="U226" s="45"/>
      <c r="V226" s="45"/>
      <c r="W226" s="45">
        <v>13800</v>
      </c>
    </row>
    <row r="227" spans="1:23" ht="15" customHeight="1">
      <c r="A227" s="27" t="s">
        <v>1039</v>
      </c>
      <c r="B227" s="37">
        <v>354</v>
      </c>
      <c r="C227" s="22" t="s">
        <v>55</v>
      </c>
      <c r="D227" s="22" t="s">
        <v>55</v>
      </c>
      <c r="E227" s="23" t="s">
        <v>1062</v>
      </c>
      <c r="F227" s="24" t="s">
        <v>1063</v>
      </c>
      <c r="G227" s="25" t="s">
        <v>168</v>
      </c>
      <c r="H227" s="26">
        <v>42259</v>
      </c>
      <c r="I227" s="30" t="s">
        <v>514</v>
      </c>
      <c r="J227" s="22">
        <v>10960</v>
      </c>
      <c r="K227" s="22"/>
      <c r="L227" s="31">
        <v>1</v>
      </c>
      <c r="M227" s="32">
        <v>0</v>
      </c>
      <c r="N227" s="32">
        <v>5280</v>
      </c>
      <c r="O227" s="32">
        <v>400</v>
      </c>
      <c r="P227" s="33" t="s">
        <v>1064</v>
      </c>
      <c r="Q227" s="34">
        <v>1</v>
      </c>
      <c r="R227" s="44">
        <v>1</v>
      </c>
      <c r="S227" s="44">
        <v>1</v>
      </c>
      <c r="T227" s="45"/>
      <c r="U227" s="45"/>
      <c r="V227" s="45"/>
      <c r="W227" s="45">
        <v>5280</v>
      </c>
    </row>
    <row r="228" spans="1:23" ht="15" customHeight="1">
      <c r="A228" s="27" t="s">
        <v>1039</v>
      </c>
      <c r="B228" s="37">
        <v>355</v>
      </c>
      <c r="C228" s="22" t="s">
        <v>55</v>
      </c>
      <c r="D228" s="22" t="s">
        <v>55</v>
      </c>
      <c r="E228" s="23" t="s">
        <v>1065</v>
      </c>
      <c r="F228" s="24" t="s">
        <v>1066</v>
      </c>
      <c r="G228" s="25" t="s">
        <v>168</v>
      </c>
      <c r="H228" s="26">
        <v>42259</v>
      </c>
      <c r="I228" s="30" t="s">
        <v>514</v>
      </c>
      <c r="J228" s="22">
        <v>1580</v>
      </c>
      <c r="K228" s="22"/>
      <c r="L228" s="31">
        <v>1</v>
      </c>
      <c r="M228" s="32">
        <v>0</v>
      </c>
      <c r="N228" s="32">
        <v>4800</v>
      </c>
      <c r="O228" s="32">
        <v>280</v>
      </c>
      <c r="P228" s="33" t="s">
        <v>990</v>
      </c>
      <c r="Q228" s="34">
        <v>1</v>
      </c>
      <c r="R228" s="44">
        <v>1</v>
      </c>
      <c r="S228" s="44">
        <v>1</v>
      </c>
      <c r="T228" s="45"/>
      <c r="U228" s="45"/>
      <c r="V228" s="45"/>
      <c r="W228" s="45">
        <v>4800</v>
      </c>
    </row>
    <row r="229" spans="1:23" ht="15" customHeight="1">
      <c r="A229" s="27" t="s">
        <v>1039</v>
      </c>
      <c r="B229" s="37">
        <v>356</v>
      </c>
      <c r="C229" s="22" t="s">
        <v>55</v>
      </c>
      <c r="D229" s="22" t="s">
        <v>55</v>
      </c>
      <c r="E229" s="23" t="s">
        <v>1067</v>
      </c>
      <c r="F229" s="24" t="s">
        <v>1068</v>
      </c>
      <c r="G229" s="25" t="s">
        <v>168</v>
      </c>
      <c r="H229" s="26">
        <v>42260</v>
      </c>
      <c r="I229" s="30" t="s">
        <v>503</v>
      </c>
      <c r="J229" s="22">
        <v>3440</v>
      </c>
      <c r="K229" s="22"/>
      <c r="L229" s="31">
        <v>3</v>
      </c>
      <c r="M229" s="32">
        <v>0</v>
      </c>
      <c r="N229" s="32">
        <v>15840</v>
      </c>
      <c r="O229" s="32">
        <v>800</v>
      </c>
      <c r="P229" s="33" t="s">
        <v>1069</v>
      </c>
      <c r="Q229" s="34">
        <v>1</v>
      </c>
      <c r="R229" s="44">
        <v>1</v>
      </c>
      <c r="S229" s="44">
        <v>3</v>
      </c>
      <c r="T229" s="45"/>
      <c r="U229" s="45"/>
      <c r="V229" s="45"/>
      <c r="W229" s="45">
        <v>15840</v>
      </c>
    </row>
    <row r="230" spans="1:23" ht="15" customHeight="1">
      <c r="A230" s="27" t="s">
        <v>1039</v>
      </c>
      <c r="B230" s="37">
        <v>357</v>
      </c>
      <c r="C230" s="22" t="s">
        <v>55</v>
      </c>
      <c r="D230" s="22" t="s">
        <v>55</v>
      </c>
      <c r="E230" s="23" t="s">
        <v>1070</v>
      </c>
      <c r="F230" s="24" t="s">
        <v>1071</v>
      </c>
      <c r="G230" s="25" t="s">
        <v>168</v>
      </c>
      <c r="H230" s="26">
        <v>42263</v>
      </c>
      <c r="I230" s="30" t="s">
        <v>507</v>
      </c>
      <c r="J230" s="22">
        <v>4770</v>
      </c>
      <c r="K230" s="22"/>
      <c r="L230" s="31">
        <v>1</v>
      </c>
      <c r="M230" s="32">
        <v>0</v>
      </c>
      <c r="N230" s="32">
        <v>1610</v>
      </c>
      <c r="O230" s="32">
        <v>280</v>
      </c>
      <c r="P230" s="33" t="s">
        <v>1072</v>
      </c>
      <c r="Q230" s="34">
        <v>0</v>
      </c>
      <c r="R230" s="44">
        <v>1</v>
      </c>
      <c r="S230" s="44">
        <v>1</v>
      </c>
      <c r="T230" s="45"/>
      <c r="U230" s="45"/>
      <c r="V230" s="45"/>
      <c r="W230" s="45">
        <v>1610</v>
      </c>
    </row>
    <row r="231" spans="1:23" ht="15" customHeight="1">
      <c r="A231" s="27" t="s">
        <v>1039</v>
      </c>
      <c r="B231" s="37">
        <v>358</v>
      </c>
      <c r="C231" s="22" t="s">
        <v>55</v>
      </c>
      <c r="D231" s="22" t="s">
        <v>55</v>
      </c>
      <c r="E231" s="23" t="s">
        <v>1073</v>
      </c>
      <c r="F231" s="24" t="s">
        <v>1074</v>
      </c>
      <c r="G231" s="25" t="s">
        <v>168</v>
      </c>
      <c r="H231" s="26">
        <v>42265</v>
      </c>
      <c r="I231" s="30" t="s">
        <v>503</v>
      </c>
      <c r="J231" s="22">
        <v>2780</v>
      </c>
      <c r="K231" s="22"/>
      <c r="L231" s="31">
        <v>3</v>
      </c>
      <c r="M231" s="32">
        <v>0</v>
      </c>
      <c r="N231" s="32">
        <v>13800</v>
      </c>
      <c r="O231" s="32">
        <v>840</v>
      </c>
      <c r="P231" s="33" t="s">
        <v>1000</v>
      </c>
      <c r="Q231" s="34">
        <v>1</v>
      </c>
      <c r="R231" s="44">
        <v>1.5</v>
      </c>
      <c r="S231" s="44">
        <v>4.5</v>
      </c>
      <c r="T231" s="45"/>
      <c r="U231" s="45"/>
      <c r="V231" s="45"/>
      <c r="W231" s="45">
        <v>13800</v>
      </c>
    </row>
    <row r="232" spans="1:23" ht="15" customHeight="1">
      <c r="A232" s="27" t="s">
        <v>1039</v>
      </c>
      <c r="B232" s="37">
        <v>359</v>
      </c>
      <c r="C232" s="22" t="s">
        <v>55</v>
      </c>
      <c r="D232" s="22" t="s">
        <v>55</v>
      </c>
      <c r="E232" s="23" t="s">
        <v>1075</v>
      </c>
      <c r="F232" s="24" t="s">
        <v>1076</v>
      </c>
      <c r="G232" s="25" t="s">
        <v>168</v>
      </c>
      <c r="H232" s="26">
        <v>42266</v>
      </c>
      <c r="I232" s="30" t="s">
        <v>507</v>
      </c>
      <c r="J232" s="22">
        <v>2780</v>
      </c>
      <c r="K232" s="22"/>
      <c r="L232" s="31">
        <v>3</v>
      </c>
      <c r="M232" s="32">
        <v>0</v>
      </c>
      <c r="N232" s="32">
        <v>13800</v>
      </c>
      <c r="O232" s="32">
        <v>280</v>
      </c>
      <c r="P232" s="33" t="s">
        <v>1077</v>
      </c>
      <c r="Q232" s="34">
        <v>1</v>
      </c>
      <c r="R232" s="44">
        <v>1</v>
      </c>
      <c r="S232" s="44">
        <v>3</v>
      </c>
      <c r="T232" s="45"/>
      <c r="U232" s="45"/>
      <c r="V232" s="45"/>
      <c r="W232" s="45">
        <v>13800</v>
      </c>
    </row>
    <row r="233" spans="1:23" ht="15" customHeight="1">
      <c r="A233" s="27" t="s">
        <v>1039</v>
      </c>
      <c r="B233" s="37">
        <v>360</v>
      </c>
      <c r="C233" s="22" t="s">
        <v>55</v>
      </c>
      <c r="D233" s="22" t="s">
        <v>55</v>
      </c>
      <c r="E233" s="23" t="s">
        <v>1078</v>
      </c>
      <c r="F233" s="24" t="s">
        <v>1079</v>
      </c>
      <c r="G233" s="25" t="s">
        <v>168</v>
      </c>
      <c r="H233" s="26">
        <v>42266</v>
      </c>
      <c r="I233" s="30" t="s">
        <v>507</v>
      </c>
      <c r="J233" s="22">
        <v>5096</v>
      </c>
      <c r="K233" s="22"/>
      <c r="L233" s="31">
        <v>3</v>
      </c>
      <c r="M233" s="32">
        <v>0</v>
      </c>
      <c r="N233" s="32">
        <v>11484</v>
      </c>
      <c r="O233" s="32">
        <v>0</v>
      </c>
      <c r="P233" s="33" t="s">
        <v>1080</v>
      </c>
      <c r="Q233" s="34">
        <v>0</v>
      </c>
      <c r="R233" s="44">
        <v>0</v>
      </c>
      <c r="S233" s="44">
        <v>0</v>
      </c>
      <c r="T233" s="45"/>
      <c r="U233" s="45"/>
      <c r="V233" s="45"/>
      <c r="W233" s="45">
        <v>11484</v>
      </c>
    </row>
    <row r="234" spans="1:23" ht="15" customHeight="1">
      <c r="A234" s="27" t="s">
        <v>1039</v>
      </c>
      <c r="B234" s="37">
        <v>361</v>
      </c>
      <c r="C234" s="22" t="s">
        <v>55</v>
      </c>
      <c r="D234" s="22" t="s">
        <v>55</v>
      </c>
      <c r="E234" s="23" t="s">
        <v>1081</v>
      </c>
      <c r="F234" s="24" t="s">
        <v>1082</v>
      </c>
      <c r="G234" s="25" t="s">
        <v>168</v>
      </c>
      <c r="H234" s="26">
        <v>42266</v>
      </c>
      <c r="I234" s="30" t="s">
        <v>507</v>
      </c>
      <c r="J234" s="22">
        <v>1580</v>
      </c>
      <c r="K234" s="22"/>
      <c r="L234" s="31">
        <v>1</v>
      </c>
      <c r="M234" s="32">
        <v>0</v>
      </c>
      <c r="N234" s="32">
        <v>4800</v>
      </c>
      <c r="O234" s="32">
        <v>280</v>
      </c>
      <c r="P234" s="33" t="s">
        <v>990</v>
      </c>
      <c r="Q234" s="34">
        <v>1</v>
      </c>
      <c r="R234" s="44">
        <v>1</v>
      </c>
      <c r="S234" s="44">
        <v>1</v>
      </c>
      <c r="T234" s="45"/>
      <c r="U234" s="45"/>
      <c r="V234" s="45"/>
      <c r="W234" s="45">
        <v>4800</v>
      </c>
    </row>
    <row r="235" spans="1:23" ht="15" customHeight="1">
      <c r="A235" s="27" t="s">
        <v>1039</v>
      </c>
      <c r="B235" s="37">
        <v>362</v>
      </c>
      <c r="C235" s="22" t="s">
        <v>55</v>
      </c>
      <c r="D235" s="22" t="s">
        <v>55</v>
      </c>
      <c r="E235" s="23" t="s">
        <v>1083</v>
      </c>
      <c r="F235" s="24" t="s">
        <v>1084</v>
      </c>
      <c r="G235" s="25" t="s">
        <v>168</v>
      </c>
      <c r="H235" s="26">
        <v>42266</v>
      </c>
      <c r="I235" s="30" t="s">
        <v>503</v>
      </c>
      <c r="J235" s="22">
        <v>1580</v>
      </c>
      <c r="K235" s="22"/>
      <c r="L235" s="31">
        <v>1</v>
      </c>
      <c r="M235" s="32">
        <v>0</v>
      </c>
      <c r="N235" s="32">
        <v>4800</v>
      </c>
      <c r="O235" s="32">
        <v>280</v>
      </c>
      <c r="P235" s="33" t="s">
        <v>990</v>
      </c>
      <c r="Q235" s="34">
        <v>1</v>
      </c>
      <c r="R235" s="44">
        <v>1</v>
      </c>
      <c r="S235" s="44">
        <v>1</v>
      </c>
      <c r="T235" s="45"/>
      <c r="U235" s="45"/>
      <c r="V235" s="45"/>
      <c r="W235" s="45">
        <v>4800</v>
      </c>
    </row>
    <row r="236" spans="1:23" ht="15" customHeight="1">
      <c r="A236" s="27" t="s">
        <v>1039</v>
      </c>
      <c r="B236" s="37">
        <v>363</v>
      </c>
      <c r="C236" s="22" t="s">
        <v>55</v>
      </c>
      <c r="D236" s="22" t="s">
        <v>55</v>
      </c>
      <c r="E236" s="23" t="s">
        <v>1085</v>
      </c>
      <c r="F236" s="24" t="s">
        <v>1086</v>
      </c>
      <c r="G236" s="25" t="s">
        <v>168</v>
      </c>
      <c r="H236" s="26">
        <v>42267</v>
      </c>
      <c r="I236" s="30" t="s">
        <v>503</v>
      </c>
      <c r="J236" s="22">
        <v>880</v>
      </c>
      <c r="K236" s="22"/>
      <c r="L236" s="31">
        <v>1</v>
      </c>
      <c r="M236" s="32">
        <v>0</v>
      </c>
      <c r="N236" s="32">
        <v>5500</v>
      </c>
      <c r="O236" s="32">
        <v>280</v>
      </c>
      <c r="P236" s="33" t="s">
        <v>1055</v>
      </c>
      <c r="Q236" s="34">
        <v>1</v>
      </c>
      <c r="R236" s="44">
        <v>1</v>
      </c>
      <c r="S236" s="44">
        <v>1</v>
      </c>
      <c r="T236" s="45"/>
      <c r="U236" s="45"/>
      <c r="V236" s="45"/>
      <c r="W236" s="45">
        <v>5500</v>
      </c>
    </row>
    <row r="237" spans="1:23" ht="15" customHeight="1">
      <c r="A237" s="27" t="s">
        <v>1039</v>
      </c>
      <c r="B237" s="37">
        <v>364</v>
      </c>
      <c r="C237" s="22" t="s">
        <v>55</v>
      </c>
      <c r="D237" s="22" t="s">
        <v>55</v>
      </c>
      <c r="E237" s="23" t="s">
        <v>1087</v>
      </c>
      <c r="F237" s="24" t="s">
        <v>1088</v>
      </c>
      <c r="G237" s="25" t="s">
        <v>168</v>
      </c>
      <c r="H237" s="26">
        <v>42267</v>
      </c>
      <c r="I237" s="30" t="s">
        <v>514</v>
      </c>
      <c r="J237" s="22">
        <v>3642</v>
      </c>
      <c r="K237" s="22"/>
      <c r="L237" s="31">
        <v>3</v>
      </c>
      <c r="M237" s="32">
        <v>0</v>
      </c>
      <c r="N237" s="32">
        <v>12938</v>
      </c>
      <c r="O237" s="32">
        <v>840</v>
      </c>
      <c r="P237" s="33" t="s">
        <v>1089</v>
      </c>
      <c r="Q237" s="34">
        <v>1</v>
      </c>
      <c r="R237" s="44">
        <v>1.5</v>
      </c>
      <c r="S237" s="44">
        <v>4.5</v>
      </c>
      <c r="T237" s="45"/>
      <c r="U237" s="45"/>
      <c r="V237" s="45"/>
      <c r="W237" s="45">
        <v>12938</v>
      </c>
    </row>
    <row r="238" spans="1:23" ht="15" customHeight="1">
      <c r="A238" s="27" t="s">
        <v>1039</v>
      </c>
      <c r="B238" s="37">
        <v>365</v>
      </c>
      <c r="C238" s="22" t="s">
        <v>55</v>
      </c>
      <c r="D238" s="22" t="s">
        <v>55</v>
      </c>
      <c r="E238" s="23" t="s">
        <v>1090</v>
      </c>
      <c r="F238" s="24" t="s">
        <v>1091</v>
      </c>
      <c r="G238" s="25" t="s">
        <v>168</v>
      </c>
      <c r="H238" s="26">
        <v>42267</v>
      </c>
      <c r="I238" s="30" t="s">
        <v>514</v>
      </c>
      <c r="J238" s="22">
        <v>2780</v>
      </c>
      <c r="K238" s="22"/>
      <c r="L238" s="31">
        <v>3</v>
      </c>
      <c r="M238" s="32">
        <v>0</v>
      </c>
      <c r="N238" s="32">
        <v>13800</v>
      </c>
      <c r="O238" s="32">
        <v>840</v>
      </c>
      <c r="P238" s="33" t="s">
        <v>1092</v>
      </c>
      <c r="Q238" s="34">
        <v>1</v>
      </c>
      <c r="R238" s="44">
        <v>1.5</v>
      </c>
      <c r="S238" s="44">
        <v>4.5</v>
      </c>
      <c r="T238" s="45"/>
      <c r="U238" s="45"/>
      <c r="V238" s="45"/>
      <c r="W238" s="45">
        <v>13800</v>
      </c>
    </row>
    <row r="239" spans="1:23" ht="15" customHeight="1">
      <c r="A239" s="27" t="s">
        <v>1039</v>
      </c>
      <c r="B239" s="37">
        <v>366</v>
      </c>
      <c r="C239" s="22" t="s">
        <v>1011</v>
      </c>
      <c r="D239" s="22" t="s">
        <v>545</v>
      </c>
      <c r="E239" s="23" t="s">
        <v>1093</v>
      </c>
      <c r="F239" s="24" t="s">
        <v>1094</v>
      </c>
      <c r="G239" s="25" t="s">
        <v>168</v>
      </c>
      <c r="H239" s="26">
        <v>42267</v>
      </c>
      <c r="I239" s="30" t="s">
        <v>989</v>
      </c>
      <c r="J239" s="22">
        <v>1580</v>
      </c>
      <c r="K239" s="22"/>
      <c r="L239" s="31">
        <v>1</v>
      </c>
      <c r="M239" s="32">
        <v>0</v>
      </c>
      <c r="N239" s="32">
        <v>4800</v>
      </c>
      <c r="O239" s="32">
        <v>280</v>
      </c>
      <c r="P239" s="33" t="s">
        <v>1095</v>
      </c>
      <c r="Q239" s="34">
        <v>0</v>
      </c>
      <c r="R239" s="44">
        <v>0</v>
      </c>
      <c r="S239" s="44">
        <v>0</v>
      </c>
      <c r="T239" s="45"/>
      <c r="U239" s="45"/>
      <c r="V239" s="45"/>
      <c r="W239" s="45">
        <v>4800</v>
      </c>
    </row>
    <row r="240" spans="1:23" ht="15" customHeight="1">
      <c r="A240" s="27" t="s">
        <v>1039</v>
      </c>
      <c r="B240" s="37">
        <v>367</v>
      </c>
      <c r="C240" s="22" t="s">
        <v>55</v>
      </c>
      <c r="D240" s="22" t="s">
        <v>55</v>
      </c>
      <c r="E240" s="23" t="s">
        <v>1096</v>
      </c>
      <c r="F240" s="24" t="s">
        <v>1097</v>
      </c>
      <c r="G240" s="25" t="s">
        <v>168</v>
      </c>
      <c r="H240" s="26">
        <v>42272</v>
      </c>
      <c r="I240" s="30" t="s">
        <v>507</v>
      </c>
      <c r="J240" s="22">
        <v>1580</v>
      </c>
      <c r="K240" s="22"/>
      <c r="L240" s="31">
        <v>1</v>
      </c>
      <c r="M240" s="32">
        <v>0</v>
      </c>
      <c r="N240" s="32">
        <v>4800</v>
      </c>
      <c r="O240" s="32">
        <v>280</v>
      </c>
      <c r="P240" s="33" t="s">
        <v>990</v>
      </c>
      <c r="Q240" s="34">
        <v>1</v>
      </c>
      <c r="R240" s="44">
        <v>1.5</v>
      </c>
      <c r="S240" s="44">
        <v>1.5</v>
      </c>
      <c r="T240" s="45"/>
      <c r="U240" s="45"/>
      <c r="V240" s="45"/>
      <c r="W240" s="45">
        <v>4800</v>
      </c>
    </row>
    <row r="241" spans="1:23" ht="15" customHeight="1">
      <c r="A241" s="27" t="s">
        <v>1039</v>
      </c>
      <c r="B241" s="37">
        <v>368</v>
      </c>
      <c r="C241" s="22" t="s">
        <v>1011</v>
      </c>
      <c r="D241" s="22" t="s">
        <v>545</v>
      </c>
      <c r="E241" s="23" t="s">
        <v>1098</v>
      </c>
      <c r="F241" s="24" t="s">
        <v>1099</v>
      </c>
      <c r="G241" s="25" t="s">
        <v>168</v>
      </c>
      <c r="H241" s="26">
        <v>42273</v>
      </c>
      <c r="I241" s="30" t="s">
        <v>514</v>
      </c>
      <c r="J241" s="22">
        <v>10960</v>
      </c>
      <c r="K241" s="22"/>
      <c r="L241" s="31">
        <v>1</v>
      </c>
      <c r="M241" s="32">
        <v>0</v>
      </c>
      <c r="N241" s="32">
        <v>5280</v>
      </c>
      <c r="O241" s="32">
        <v>400</v>
      </c>
      <c r="P241" s="33" t="s">
        <v>1100</v>
      </c>
      <c r="Q241" s="34">
        <v>0</v>
      </c>
      <c r="R241" s="44">
        <v>0</v>
      </c>
      <c r="S241" s="44">
        <v>0</v>
      </c>
      <c r="T241" s="45"/>
      <c r="U241" s="45"/>
      <c r="V241" s="45"/>
      <c r="W241" s="45">
        <v>5280</v>
      </c>
    </row>
    <row r="242" spans="1:23" ht="15" customHeight="1">
      <c r="A242" s="27" t="s">
        <v>1039</v>
      </c>
      <c r="B242" s="37">
        <v>369</v>
      </c>
      <c r="C242" s="22" t="s">
        <v>55</v>
      </c>
      <c r="D242" s="22" t="s">
        <v>55</v>
      </c>
      <c r="E242" s="23" t="s">
        <v>1101</v>
      </c>
      <c r="F242" s="24" t="s">
        <v>1102</v>
      </c>
      <c r="G242" s="25" t="s">
        <v>168</v>
      </c>
      <c r="H242" s="26">
        <v>42273</v>
      </c>
      <c r="I242" s="30" t="s">
        <v>507</v>
      </c>
      <c r="J242" s="22">
        <v>1580</v>
      </c>
      <c r="K242" s="22"/>
      <c r="L242" s="31">
        <v>1</v>
      </c>
      <c r="M242" s="32">
        <v>0</v>
      </c>
      <c r="N242" s="32">
        <v>4800</v>
      </c>
      <c r="O242" s="32">
        <v>0</v>
      </c>
      <c r="P242" s="33" t="s">
        <v>1103</v>
      </c>
      <c r="Q242" s="34">
        <v>1</v>
      </c>
      <c r="R242" s="44">
        <v>1</v>
      </c>
      <c r="S242" s="44">
        <v>1</v>
      </c>
      <c r="T242" s="45"/>
      <c r="U242" s="45"/>
      <c r="V242" s="45"/>
      <c r="W242" s="45">
        <v>4800</v>
      </c>
    </row>
    <row r="243" spans="1:23" ht="15" customHeight="1">
      <c r="A243" s="27" t="s">
        <v>1039</v>
      </c>
      <c r="B243" s="37">
        <v>370</v>
      </c>
      <c r="C243" s="22" t="s">
        <v>1011</v>
      </c>
      <c r="D243" s="22" t="s">
        <v>545</v>
      </c>
      <c r="E243" s="23" t="s">
        <v>1104</v>
      </c>
      <c r="F243" s="24" t="s">
        <v>917</v>
      </c>
      <c r="G243" s="25" t="s">
        <v>168</v>
      </c>
      <c r="H243" s="26">
        <v>42273</v>
      </c>
      <c r="I243" s="30" t="s">
        <v>514</v>
      </c>
      <c r="J243" s="22">
        <v>2552</v>
      </c>
      <c r="K243" s="22"/>
      <c r="L243" s="31">
        <v>1</v>
      </c>
      <c r="M243" s="32">
        <v>0</v>
      </c>
      <c r="N243" s="32">
        <v>3828</v>
      </c>
      <c r="O243" s="32">
        <v>0</v>
      </c>
      <c r="P243" s="33" t="s">
        <v>1105</v>
      </c>
      <c r="Q243" s="34">
        <v>0</v>
      </c>
      <c r="R243" s="44">
        <v>0</v>
      </c>
      <c r="S243" s="44">
        <v>0</v>
      </c>
      <c r="T243" s="45"/>
      <c r="U243" s="45"/>
      <c r="V243" s="45"/>
      <c r="W243" s="45">
        <v>3828</v>
      </c>
    </row>
    <row r="244" spans="1:23" ht="15" customHeight="1">
      <c r="A244" s="27" t="s">
        <v>1039</v>
      </c>
      <c r="B244" s="37">
        <v>371</v>
      </c>
      <c r="C244" s="22" t="s">
        <v>55</v>
      </c>
      <c r="D244" s="22" t="s">
        <v>55</v>
      </c>
      <c r="E244" s="23" t="s">
        <v>1106</v>
      </c>
      <c r="F244" s="24" t="s">
        <v>1107</v>
      </c>
      <c r="G244" s="25" t="s">
        <v>168</v>
      </c>
      <c r="H244" s="26">
        <v>42273</v>
      </c>
      <c r="I244" s="30" t="s">
        <v>503</v>
      </c>
      <c r="J244" s="22">
        <v>8320</v>
      </c>
      <c r="K244" s="22"/>
      <c r="L244" s="31">
        <v>1</v>
      </c>
      <c r="M244" s="32">
        <v>0</v>
      </c>
      <c r="N244" s="32">
        <v>7920</v>
      </c>
      <c r="O244" s="32">
        <v>400</v>
      </c>
      <c r="P244" s="33" t="s">
        <v>1108</v>
      </c>
      <c r="Q244" s="34">
        <v>1</v>
      </c>
      <c r="R244" s="44">
        <v>1</v>
      </c>
      <c r="S244" s="44">
        <v>1</v>
      </c>
      <c r="T244" s="45"/>
      <c r="U244" s="45"/>
      <c r="V244" s="45"/>
      <c r="W244" s="45">
        <v>7920</v>
      </c>
    </row>
    <row r="245" spans="1:23" ht="15" customHeight="1">
      <c r="A245" s="27" t="s">
        <v>1039</v>
      </c>
      <c r="B245" s="37">
        <v>372</v>
      </c>
      <c r="C245" s="22" t="s">
        <v>1011</v>
      </c>
      <c r="D245" s="22" t="s">
        <v>545</v>
      </c>
      <c r="E245" s="23" t="s">
        <v>1109</v>
      </c>
      <c r="F245" s="24" t="s">
        <v>1110</v>
      </c>
      <c r="G245" s="25" t="s">
        <v>168</v>
      </c>
      <c r="H245" s="26">
        <v>42274</v>
      </c>
      <c r="I245" s="30" t="s">
        <v>989</v>
      </c>
      <c r="J245" s="22">
        <v>1000</v>
      </c>
      <c r="K245" s="22"/>
      <c r="L245" s="31">
        <v>1</v>
      </c>
      <c r="M245" s="32">
        <v>0</v>
      </c>
      <c r="N245" s="32">
        <v>3880</v>
      </c>
      <c r="O245" s="32">
        <v>0</v>
      </c>
      <c r="P245" s="33" t="s">
        <v>1111</v>
      </c>
      <c r="Q245" s="34">
        <v>0</v>
      </c>
      <c r="R245" s="44">
        <v>0</v>
      </c>
      <c r="S245" s="44">
        <v>0</v>
      </c>
      <c r="T245" s="45"/>
      <c r="U245" s="45"/>
      <c r="V245" s="45"/>
      <c r="W245" s="45">
        <v>3880</v>
      </c>
    </row>
    <row r="246" spans="1:23" ht="15" customHeight="1">
      <c r="A246" s="27" t="s">
        <v>1112</v>
      </c>
      <c r="B246" s="37">
        <v>373</v>
      </c>
      <c r="C246" s="22" t="s">
        <v>55</v>
      </c>
      <c r="D246" s="22" t="s">
        <v>55</v>
      </c>
      <c r="E246" s="23" t="s">
        <v>1113</v>
      </c>
      <c r="F246" s="24" t="s">
        <v>1114</v>
      </c>
      <c r="G246" s="25"/>
      <c r="H246" s="26">
        <v>42308</v>
      </c>
      <c r="I246" s="30" t="s">
        <v>514</v>
      </c>
      <c r="J246" s="22">
        <v>5890</v>
      </c>
      <c r="K246" s="22"/>
      <c r="L246" s="31">
        <v>0.5</v>
      </c>
      <c r="M246" s="32">
        <v>0</v>
      </c>
      <c r="N246" s="32">
        <v>2150</v>
      </c>
      <c r="O246" s="32">
        <v>140</v>
      </c>
      <c r="P246" s="33" t="s">
        <v>1115</v>
      </c>
      <c r="Q246" s="34">
        <v>0.5</v>
      </c>
      <c r="R246" s="44">
        <v>0.5</v>
      </c>
      <c r="S246" s="44">
        <v>0.5</v>
      </c>
      <c r="T246" s="45"/>
      <c r="U246" s="45"/>
      <c r="V246" s="45"/>
      <c r="W246" s="45">
        <v>2150</v>
      </c>
    </row>
    <row r="247" spans="1:23" ht="15" customHeight="1">
      <c r="A247" s="27" t="s">
        <v>1112</v>
      </c>
      <c r="B247" s="37">
        <v>374</v>
      </c>
      <c r="C247" s="22" t="s">
        <v>55</v>
      </c>
      <c r="D247" s="22" t="s">
        <v>55</v>
      </c>
      <c r="E247" s="23" t="s">
        <v>1116</v>
      </c>
      <c r="F247" s="24" t="s">
        <v>1114</v>
      </c>
      <c r="G247" s="25"/>
      <c r="H247" s="26">
        <v>42308</v>
      </c>
      <c r="I247" s="30" t="s">
        <v>989</v>
      </c>
      <c r="J247" s="22">
        <v>5890</v>
      </c>
      <c r="K247" s="22"/>
      <c r="L247" s="31">
        <v>0.5</v>
      </c>
      <c r="M247" s="32">
        <v>0</v>
      </c>
      <c r="N247" s="32">
        <v>2150</v>
      </c>
      <c r="O247" s="32">
        <v>140</v>
      </c>
      <c r="P247" s="33" t="s">
        <v>1115</v>
      </c>
      <c r="Q247" s="34">
        <v>0.5</v>
      </c>
      <c r="R247" s="44">
        <v>0.5</v>
      </c>
      <c r="S247" s="44">
        <v>0.5</v>
      </c>
      <c r="T247" s="45"/>
      <c r="U247" s="45"/>
      <c r="V247" s="45"/>
      <c r="W247" s="45">
        <v>2150</v>
      </c>
    </row>
    <row r="248" spans="1:23" ht="15" customHeight="1">
      <c r="A248" s="27" t="s">
        <v>1117</v>
      </c>
      <c r="B248" s="37">
        <v>375</v>
      </c>
      <c r="C248" s="22" t="s">
        <v>1011</v>
      </c>
      <c r="D248" s="22" t="s">
        <v>545</v>
      </c>
      <c r="E248" s="23" t="s">
        <v>1118</v>
      </c>
      <c r="F248" s="24" t="s">
        <v>958</v>
      </c>
      <c r="G248" s="25"/>
      <c r="H248" s="26">
        <v>42284</v>
      </c>
      <c r="I248" s="30" t="s">
        <v>503</v>
      </c>
      <c r="J248" s="22">
        <v>1580</v>
      </c>
      <c r="K248" s="22"/>
      <c r="L248" s="31">
        <v>1</v>
      </c>
      <c r="M248" s="32">
        <v>0</v>
      </c>
      <c r="N248" s="32">
        <v>4800</v>
      </c>
      <c r="O248" s="32">
        <v>0</v>
      </c>
      <c r="P248" s="33" t="s">
        <v>1119</v>
      </c>
      <c r="Q248" s="34">
        <v>0</v>
      </c>
      <c r="R248" s="44">
        <v>0</v>
      </c>
      <c r="S248" s="44">
        <v>0</v>
      </c>
      <c r="T248" s="45"/>
      <c r="U248" s="45"/>
      <c r="V248" s="45"/>
      <c r="W248" s="45">
        <v>4800</v>
      </c>
    </row>
    <row r="249" spans="1:23" ht="15" customHeight="1">
      <c r="A249" s="27" t="s">
        <v>1117</v>
      </c>
      <c r="B249" s="37">
        <v>376</v>
      </c>
      <c r="C249" s="22" t="s">
        <v>1023</v>
      </c>
      <c r="D249" s="22" t="s">
        <v>545</v>
      </c>
      <c r="E249" s="23" t="s">
        <v>1120</v>
      </c>
      <c r="F249" s="24" t="s">
        <v>958</v>
      </c>
      <c r="G249" s="25"/>
      <c r="H249" s="26">
        <v>42284</v>
      </c>
      <c r="I249" s="30" t="s">
        <v>503</v>
      </c>
      <c r="J249" s="22">
        <v>8320</v>
      </c>
      <c r="K249" s="22"/>
      <c r="L249" s="31">
        <v>1</v>
      </c>
      <c r="M249" s="32">
        <v>0</v>
      </c>
      <c r="N249" s="32">
        <v>7920</v>
      </c>
      <c r="O249" s="32">
        <v>400</v>
      </c>
      <c r="P249" s="33" t="s">
        <v>1121</v>
      </c>
      <c r="Q249" s="34">
        <v>0</v>
      </c>
      <c r="R249" s="44">
        <v>0</v>
      </c>
      <c r="S249" s="44">
        <v>0</v>
      </c>
      <c r="T249" s="45"/>
      <c r="U249" s="45"/>
      <c r="V249" s="45"/>
      <c r="W249" s="45">
        <v>7920</v>
      </c>
    </row>
    <row r="250" spans="1:23" ht="15" customHeight="1">
      <c r="A250" s="27" t="s">
        <v>1117</v>
      </c>
      <c r="B250" s="37">
        <v>377</v>
      </c>
      <c r="C250" s="22" t="s">
        <v>1122</v>
      </c>
      <c r="D250" s="22" t="s">
        <v>549</v>
      </c>
      <c r="E250" s="23" t="s">
        <v>1123</v>
      </c>
      <c r="F250" s="24" t="s">
        <v>1124</v>
      </c>
      <c r="G250" s="25"/>
      <c r="H250" s="26">
        <v>42284</v>
      </c>
      <c r="I250" s="30" t="s">
        <v>503</v>
      </c>
      <c r="J250" s="22">
        <v>3680</v>
      </c>
      <c r="K250" s="22"/>
      <c r="L250" s="31">
        <v>3</v>
      </c>
      <c r="M250" s="32">
        <v>0</v>
      </c>
      <c r="N250" s="32">
        <v>12900</v>
      </c>
      <c r="O250" s="32">
        <v>840</v>
      </c>
      <c r="P250" s="33" t="s">
        <v>1125</v>
      </c>
      <c r="Q250" s="34">
        <v>0</v>
      </c>
      <c r="R250" s="44">
        <v>0</v>
      </c>
      <c r="S250" s="44">
        <v>0</v>
      </c>
      <c r="T250" s="45"/>
      <c r="U250" s="45"/>
      <c r="V250" s="45"/>
      <c r="W250" s="45">
        <v>12900</v>
      </c>
    </row>
    <row r="251" spans="1:23" ht="15" customHeight="1">
      <c r="A251" s="27" t="s">
        <v>1117</v>
      </c>
      <c r="B251" s="37">
        <v>378</v>
      </c>
      <c r="C251" s="22" t="s">
        <v>1011</v>
      </c>
      <c r="D251" s="22" t="s">
        <v>545</v>
      </c>
      <c r="E251" s="23" t="s">
        <v>1126</v>
      </c>
      <c r="F251" s="24" t="s">
        <v>1127</v>
      </c>
      <c r="G251" s="25"/>
      <c r="H251" s="26">
        <v>42284</v>
      </c>
      <c r="I251" s="30" t="s">
        <v>989</v>
      </c>
      <c r="J251" s="22">
        <v>2552</v>
      </c>
      <c r="K251" s="22"/>
      <c r="L251" s="31">
        <v>1</v>
      </c>
      <c r="M251" s="32">
        <v>0</v>
      </c>
      <c r="N251" s="32">
        <v>3828</v>
      </c>
      <c r="O251" s="32">
        <v>280</v>
      </c>
      <c r="P251" s="33" t="s">
        <v>1128</v>
      </c>
      <c r="Q251" s="34">
        <v>0</v>
      </c>
      <c r="R251" s="44">
        <v>0</v>
      </c>
      <c r="S251" s="44">
        <v>0</v>
      </c>
      <c r="T251" s="45"/>
      <c r="U251" s="45"/>
      <c r="V251" s="45"/>
      <c r="W251" s="45">
        <v>3828</v>
      </c>
    </row>
    <row r="252" spans="1:23" ht="15" customHeight="1">
      <c r="A252" s="27" t="s">
        <v>1117</v>
      </c>
      <c r="B252" s="37">
        <v>379</v>
      </c>
      <c r="C252" s="22" t="s">
        <v>55</v>
      </c>
      <c r="D252" s="22" t="s">
        <v>55</v>
      </c>
      <c r="E252" s="23" t="s">
        <v>1129</v>
      </c>
      <c r="F252" s="24" t="s">
        <v>1130</v>
      </c>
      <c r="G252" s="25"/>
      <c r="H252" s="26">
        <v>42284</v>
      </c>
      <c r="I252" s="30" t="s">
        <v>514</v>
      </c>
      <c r="J252" s="22">
        <v>1580</v>
      </c>
      <c r="K252" s="22"/>
      <c r="L252" s="31">
        <v>1</v>
      </c>
      <c r="M252" s="32">
        <v>0</v>
      </c>
      <c r="N252" s="32">
        <v>4800</v>
      </c>
      <c r="O252" s="32">
        <v>280</v>
      </c>
      <c r="P252" s="33" t="s">
        <v>1131</v>
      </c>
      <c r="Q252" s="34">
        <v>1</v>
      </c>
      <c r="R252" s="44">
        <v>1</v>
      </c>
      <c r="S252" s="44">
        <v>1</v>
      </c>
      <c r="T252" s="45"/>
      <c r="U252" s="45"/>
      <c r="V252" s="45"/>
      <c r="W252" s="45">
        <v>4800</v>
      </c>
    </row>
    <row r="253" spans="1:23" ht="15" customHeight="1">
      <c r="A253" s="27" t="s">
        <v>1117</v>
      </c>
      <c r="B253" s="37">
        <v>380</v>
      </c>
      <c r="C253" s="22" t="s">
        <v>1011</v>
      </c>
      <c r="D253" s="22" t="s">
        <v>545</v>
      </c>
      <c r="E253" s="23" t="s">
        <v>1132</v>
      </c>
      <c r="F253" s="24" t="s">
        <v>1133</v>
      </c>
      <c r="G253" s="25"/>
      <c r="H253" s="26">
        <v>42288</v>
      </c>
      <c r="I253" s="30" t="s">
        <v>1134</v>
      </c>
      <c r="J253" s="22">
        <v>4505</v>
      </c>
      <c r="K253" s="22"/>
      <c r="L253" s="31">
        <v>3</v>
      </c>
      <c r="M253" s="32">
        <v>0</v>
      </c>
      <c r="N253" s="32">
        <v>12075</v>
      </c>
      <c r="O253" s="32">
        <v>840</v>
      </c>
      <c r="P253" s="33" t="s">
        <v>1135</v>
      </c>
      <c r="Q253" s="34">
        <v>0</v>
      </c>
      <c r="R253" s="44">
        <v>0</v>
      </c>
      <c r="S253" s="44">
        <v>0</v>
      </c>
      <c r="T253" s="45"/>
      <c r="U253" s="45"/>
      <c r="V253" s="45"/>
      <c r="W253" s="45">
        <v>12075</v>
      </c>
    </row>
    <row r="254" spans="1:23" ht="15" customHeight="1">
      <c r="A254" s="27" t="s">
        <v>1117</v>
      </c>
      <c r="B254" s="37">
        <v>381</v>
      </c>
      <c r="C254" s="22" t="s">
        <v>55</v>
      </c>
      <c r="D254" s="22" t="s">
        <v>55</v>
      </c>
      <c r="E254" s="23" t="s">
        <v>1136</v>
      </c>
      <c r="F254" s="24" t="s">
        <v>1137</v>
      </c>
      <c r="G254" s="25"/>
      <c r="H254" s="26">
        <v>42288</v>
      </c>
      <c r="I254" s="30" t="s">
        <v>503</v>
      </c>
      <c r="J254" s="22">
        <v>600</v>
      </c>
      <c r="K254" s="22"/>
      <c r="L254" s="31">
        <v>1</v>
      </c>
      <c r="M254" s="32">
        <v>0</v>
      </c>
      <c r="N254" s="32">
        <v>4280</v>
      </c>
      <c r="O254" s="32">
        <v>230</v>
      </c>
      <c r="P254" s="33" t="s">
        <v>1138</v>
      </c>
      <c r="Q254" s="34">
        <v>1</v>
      </c>
      <c r="R254" s="44">
        <v>1</v>
      </c>
      <c r="S254" s="44">
        <v>1</v>
      </c>
      <c r="T254" s="45"/>
      <c r="U254" s="45"/>
      <c r="V254" s="45"/>
      <c r="W254" s="45">
        <v>4280</v>
      </c>
    </row>
    <row r="255" spans="1:23" ht="15" customHeight="1">
      <c r="A255" s="27" t="s">
        <v>1117</v>
      </c>
      <c r="B255" s="37">
        <v>382</v>
      </c>
      <c r="C255" s="22" t="s">
        <v>1011</v>
      </c>
      <c r="D255" s="22" t="s">
        <v>545</v>
      </c>
      <c r="E255" s="23" t="s">
        <v>1139</v>
      </c>
      <c r="F255" s="24" t="s">
        <v>1140</v>
      </c>
      <c r="G255" s="25"/>
      <c r="H255" s="26">
        <v>42294</v>
      </c>
      <c r="I255" s="30" t="s">
        <v>514</v>
      </c>
      <c r="J255" s="22">
        <v>9640</v>
      </c>
      <c r="K255" s="22"/>
      <c r="L255" s="31">
        <v>1</v>
      </c>
      <c r="M255" s="32">
        <v>0</v>
      </c>
      <c r="N255" s="32">
        <v>6600</v>
      </c>
      <c r="O255" s="32">
        <v>400</v>
      </c>
      <c r="P255" s="33" t="s">
        <v>1141</v>
      </c>
      <c r="Q255" s="34">
        <v>0</v>
      </c>
      <c r="R255" s="44">
        <v>0</v>
      </c>
      <c r="S255" s="44">
        <v>0</v>
      </c>
      <c r="T255" s="45"/>
      <c r="U255" s="45"/>
      <c r="V255" s="45"/>
      <c r="W255" s="45">
        <v>6600</v>
      </c>
    </row>
    <row r="256" spans="1:23" ht="15" customHeight="1">
      <c r="A256" s="27" t="s">
        <v>1117</v>
      </c>
      <c r="B256" s="37">
        <v>383</v>
      </c>
      <c r="C256" s="22" t="s">
        <v>55</v>
      </c>
      <c r="D256" s="22" t="s">
        <v>55</v>
      </c>
      <c r="E256" s="23" t="s">
        <v>1142</v>
      </c>
      <c r="F256" s="24" t="s">
        <v>1143</v>
      </c>
      <c r="G256" s="25"/>
      <c r="H256" s="26">
        <v>42294</v>
      </c>
      <c r="I256" s="30" t="s">
        <v>503</v>
      </c>
      <c r="J256" s="22">
        <v>2780</v>
      </c>
      <c r="K256" s="22"/>
      <c r="L256" s="31">
        <v>3</v>
      </c>
      <c r="M256" s="32">
        <v>0</v>
      </c>
      <c r="N256" s="32">
        <v>13800</v>
      </c>
      <c r="O256" s="32">
        <v>840</v>
      </c>
      <c r="P256" s="33" t="s">
        <v>1092</v>
      </c>
      <c r="Q256" s="34">
        <v>1</v>
      </c>
      <c r="R256" s="44">
        <v>1</v>
      </c>
      <c r="S256" s="44">
        <v>3</v>
      </c>
      <c r="T256" s="45"/>
      <c r="U256" s="45"/>
      <c r="V256" s="45"/>
      <c r="W256" s="45">
        <v>13800</v>
      </c>
    </row>
    <row r="257" spans="1:23" ht="15" customHeight="1">
      <c r="A257" s="27" t="s">
        <v>1117</v>
      </c>
      <c r="B257" s="37">
        <v>384</v>
      </c>
      <c r="C257" s="22" t="s">
        <v>55</v>
      </c>
      <c r="D257" s="22" t="s">
        <v>55</v>
      </c>
      <c r="E257" s="23" t="s">
        <v>1144</v>
      </c>
      <c r="F257" s="24" t="s">
        <v>1145</v>
      </c>
      <c r="G257" s="25"/>
      <c r="H257" s="26">
        <v>42294</v>
      </c>
      <c r="I257" s="30" t="s">
        <v>514</v>
      </c>
      <c r="J257" s="22">
        <v>3642</v>
      </c>
      <c r="K257" s="22"/>
      <c r="L257" s="31">
        <v>3</v>
      </c>
      <c r="M257" s="32">
        <v>0</v>
      </c>
      <c r="N257" s="32">
        <v>12938</v>
      </c>
      <c r="O257" s="32">
        <v>840</v>
      </c>
      <c r="P257" s="33" t="s">
        <v>1146</v>
      </c>
      <c r="Q257" s="34">
        <v>1</v>
      </c>
      <c r="R257" s="44">
        <v>1</v>
      </c>
      <c r="S257" s="44">
        <v>3</v>
      </c>
      <c r="T257" s="45"/>
      <c r="U257" s="45"/>
      <c r="V257" s="45"/>
      <c r="W257" s="45">
        <v>12938</v>
      </c>
    </row>
    <row r="258" spans="1:23" ht="15" customHeight="1">
      <c r="A258" s="27" t="s">
        <v>1117</v>
      </c>
      <c r="B258" s="37">
        <v>385</v>
      </c>
      <c r="C258" s="22" t="s">
        <v>1011</v>
      </c>
      <c r="D258" s="22" t="s">
        <v>545</v>
      </c>
      <c r="E258" s="23" t="s">
        <v>1147</v>
      </c>
      <c r="F258" s="24" t="s">
        <v>1148</v>
      </c>
      <c r="G258" s="25"/>
      <c r="H258" s="26">
        <v>42294</v>
      </c>
      <c r="I258" s="30" t="s">
        <v>503</v>
      </c>
      <c r="J258" s="22">
        <v>3355</v>
      </c>
      <c r="K258" s="22"/>
      <c r="L258" s="31">
        <v>3</v>
      </c>
      <c r="M258" s="32">
        <v>0</v>
      </c>
      <c r="N258" s="32">
        <v>13225</v>
      </c>
      <c r="O258" s="32">
        <v>560</v>
      </c>
      <c r="P258" s="33" t="s">
        <v>1149</v>
      </c>
      <c r="Q258" s="34">
        <v>0</v>
      </c>
      <c r="R258" s="44">
        <v>0</v>
      </c>
      <c r="S258" s="44">
        <v>0</v>
      </c>
      <c r="T258" s="45"/>
      <c r="U258" s="45"/>
      <c r="V258" s="45"/>
      <c r="W258" s="45">
        <v>13225</v>
      </c>
    </row>
    <row r="259" spans="1:23" ht="15" customHeight="1">
      <c r="A259" s="27" t="s">
        <v>1117</v>
      </c>
      <c r="B259" s="37">
        <v>386</v>
      </c>
      <c r="C259" s="22" t="s">
        <v>1011</v>
      </c>
      <c r="D259" s="22" t="s">
        <v>545</v>
      </c>
      <c r="E259" s="23" t="s">
        <v>1150</v>
      </c>
      <c r="F259" s="24" t="s">
        <v>805</v>
      </c>
      <c r="G259" s="25"/>
      <c r="H259" s="26">
        <v>42294</v>
      </c>
      <c r="I259" s="30" t="s">
        <v>989</v>
      </c>
      <c r="J259" s="22">
        <v>10960</v>
      </c>
      <c r="K259" s="22"/>
      <c r="L259" s="31">
        <v>1</v>
      </c>
      <c r="M259" s="32">
        <v>0</v>
      </c>
      <c r="N259" s="32">
        <v>5280</v>
      </c>
      <c r="O259" s="32">
        <v>400</v>
      </c>
      <c r="P259" s="33" t="s">
        <v>1151</v>
      </c>
      <c r="Q259" s="34">
        <v>0</v>
      </c>
      <c r="R259" s="44">
        <v>0</v>
      </c>
      <c r="S259" s="44">
        <v>0</v>
      </c>
      <c r="T259" s="45"/>
      <c r="U259" s="45"/>
      <c r="V259" s="45"/>
      <c r="W259" s="45">
        <v>5280</v>
      </c>
    </row>
    <row r="260" spans="1:23" ht="15" customHeight="1">
      <c r="A260" s="27" t="s">
        <v>1117</v>
      </c>
      <c r="B260" s="37">
        <v>387</v>
      </c>
      <c r="C260" s="22" t="s">
        <v>55</v>
      </c>
      <c r="D260" s="22" t="s">
        <v>55</v>
      </c>
      <c r="E260" s="23" t="s">
        <v>1152</v>
      </c>
      <c r="F260" s="24" t="s">
        <v>1153</v>
      </c>
      <c r="G260" s="25"/>
      <c r="H260" s="26">
        <v>42294</v>
      </c>
      <c r="I260" s="30" t="s">
        <v>507</v>
      </c>
      <c r="J260" s="22">
        <v>1580</v>
      </c>
      <c r="K260" s="22"/>
      <c r="L260" s="31">
        <v>1</v>
      </c>
      <c r="M260" s="32">
        <v>0</v>
      </c>
      <c r="N260" s="32">
        <v>4800</v>
      </c>
      <c r="O260" s="32">
        <v>280</v>
      </c>
      <c r="P260" s="33" t="s">
        <v>1154</v>
      </c>
      <c r="Q260" s="34">
        <v>1</v>
      </c>
      <c r="R260" s="44">
        <v>1</v>
      </c>
      <c r="S260" s="44">
        <v>1</v>
      </c>
      <c r="T260" s="45"/>
      <c r="U260" s="45"/>
      <c r="V260" s="45"/>
      <c r="W260" s="45">
        <v>4755</v>
      </c>
    </row>
    <row r="261" spans="1:23" ht="15" customHeight="1">
      <c r="A261" s="27" t="s">
        <v>1117</v>
      </c>
      <c r="B261" s="37">
        <v>388</v>
      </c>
      <c r="C261" s="22" t="s">
        <v>55</v>
      </c>
      <c r="D261" s="22" t="s">
        <v>55</v>
      </c>
      <c r="E261" s="23" t="s">
        <v>1155</v>
      </c>
      <c r="F261" s="24" t="s">
        <v>1156</v>
      </c>
      <c r="G261" s="25"/>
      <c r="H261" s="26">
        <v>42300</v>
      </c>
      <c r="I261" s="30" t="s">
        <v>503</v>
      </c>
      <c r="J261" s="22">
        <v>2780</v>
      </c>
      <c r="K261" s="22"/>
      <c r="L261" s="31">
        <v>3</v>
      </c>
      <c r="M261" s="32">
        <v>0</v>
      </c>
      <c r="N261" s="32">
        <v>13800</v>
      </c>
      <c r="O261" s="32">
        <v>840</v>
      </c>
      <c r="P261" s="33" t="s">
        <v>1157</v>
      </c>
      <c r="Q261" s="34">
        <v>1</v>
      </c>
      <c r="R261" s="44">
        <v>1.2</v>
      </c>
      <c r="S261" s="44">
        <v>3.6</v>
      </c>
      <c r="T261" s="45"/>
      <c r="U261" s="45"/>
      <c r="V261" s="45"/>
      <c r="W261" s="45">
        <v>13800</v>
      </c>
    </row>
    <row r="262" spans="1:23" ht="15" customHeight="1">
      <c r="A262" s="27" t="s">
        <v>1117</v>
      </c>
      <c r="B262" s="37">
        <v>389</v>
      </c>
      <c r="C262" s="22" t="s">
        <v>1011</v>
      </c>
      <c r="D262" s="22" t="s">
        <v>549</v>
      </c>
      <c r="E262" s="23" t="s">
        <v>1158</v>
      </c>
      <c r="F262" s="24" t="s">
        <v>1159</v>
      </c>
      <c r="G262" s="25"/>
      <c r="H262" s="26">
        <v>42300</v>
      </c>
      <c r="I262" s="30" t="s">
        <v>503</v>
      </c>
      <c r="J262" s="22">
        <v>5096</v>
      </c>
      <c r="K262" s="22"/>
      <c r="L262" s="31">
        <v>3</v>
      </c>
      <c r="M262" s="32">
        <v>0</v>
      </c>
      <c r="N262" s="32">
        <v>11484</v>
      </c>
      <c r="O262" s="32">
        <v>840</v>
      </c>
      <c r="P262" s="33" t="s">
        <v>1160</v>
      </c>
      <c r="Q262" s="34">
        <v>0</v>
      </c>
      <c r="R262" s="44">
        <v>0</v>
      </c>
      <c r="S262" s="44">
        <v>0</v>
      </c>
      <c r="T262" s="45"/>
      <c r="U262" s="45"/>
      <c r="V262" s="45"/>
      <c r="W262" s="45">
        <v>11484</v>
      </c>
    </row>
    <row r="263" spans="1:23" ht="15" customHeight="1">
      <c r="A263" s="27" t="s">
        <v>1117</v>
      </c>
      <c r="B263" s="37">
        <v>390</v>
      </c>
      <c r="C263" s="22" t="s">
        <v>1011</v>
      </c>
      <c r="D263" s="22" t="s">
        <v>549</v>
      </c>
      <c r="E263" s="23" t="s">
        <v>1161</v>
      </c>
      <c r="F263" s="24" t="s">
        <v>1162</v>
      </c>
      <c r="G263" s="25"/>
      <c r="H263" s="26">
        <v>42301</v>
      </c>
      <c r="I263" s="30" t="s">
        <v>503</v>
      </c>
      <c r="J263" s="22">
        <v>5096</v>
      </c>
      <c r="K263" s="22"/>
      <c r="L263" s="31">
        <v>3</v>
      </c>
      <c r="M263" s="32">
        <v>0</v>
      </c>
      <c r="N263" s="32">
        <v>11484</v>
      </c>
      <c r="O263" s="32">
        <v>840</v>
      </c>
      <c r="P263" s="33" t="s">
        <v>1163</v>
      </c>
      <c r="Q263" s="34">
        <v>0</v>
      </c>
      <c r="R263" s="44">
        <v>0</v>
      </c>
      <c r="S263" s="44">
        <v>0</v>
      </c>
      <c r="T263" s="45"/>
      <c r="U263" s="45"/>
      <c r="V263" s="45"/>
      <c r="W263" s="45">
        <v>11484</v>
      </c>
    </row>
    <row r="264" spans="1:23" ht="15" customHeight="1">
      <c r="A264" s="27" t="s">
        <v>1117</v>
      </c>
      <c r="B264" s="37">
        <v>391</v>
      </c>
      <c r="C264" s="22" t="s">
        <v>1011</v>
      </c>
      <c r="D264" s="22" t="s">
        <v>545</v>
      </c>
      <c r="E264" s="23" t="s">
        <v>1164</v>
      </c>
      <c r="F264" s="24" t="s">
        <v>717</v>
      </c>
      <c r="G264" s="25"/>
      <c r="H264" s="26">
        <v>42301</v>
      </c>
      <c r="I264" s="30" t="s">
        <v>503</v>
      </c>
      <c r="J264" s="22">
        <v>2480</v>
      </c>
      <c r="K264" s="22"/>
      <c r="L264" s="31">
        <v>1</v>
      </c>
      <c r="M264" s="32">
        <v>0</v>
      </c>
      <c r="N264" s="32">
        <v>3900</v>
      </c>
      <c r="O264" s="32">
        <v>0</v>
      </c>
      <c r="P264" s="33" t="s">
        <v>1165</v>
      </c>
      <c r="Q264" s="34">
        <v>0</v>
      </c>
      <c r="R264" s="44">
        <v>0</v>
      </c>
      <c r="S264" s="44">
        <v>0</v>
      </c>
      <c r="T264" s="45"/>
      <c r="U264" s="45"/>
      <c r="V264" s="45"/>
      <c r="W264" s="45">
        <v>3900</v>
      </c>
    </row>
    <row r="265" spans="1:23" ht="15" customHeight="1">
      <c r="A265" s="27" t="s">
        <v>1117</v>
      </c>
      <c r="B265" s="37">
        <v>392</v>
      </c>
      <c r="C265" s="22" t="s">
        <v>55</v>
      </c>
      <c r="D265" s="22" t="s">
        <v>55</v>
      </c>
      <c r="E265" s="23" t="s">
        <v>1166</v>
      </c>
      <c r="F265" s="24" t="s">
        <v>1167</v>
      </c>
      <c r="G265" s="25"/>
      <c r="H265" s="26">
        <v>42301</v>
      </c>
      <c r="I265" s="30" t="s">
        <v>507</v>
      </c>
      <c r="J265" s="22">
        <v>8320</v>
      </c>
      <c r="K265" s="22"/>
      <c r="L265" s="31">
        <v>1</v>
      </c>
      <c r="M265" s="32">
        <v>0</v>
      </c>
      <c r="N265" s="32">
        <v>7920</v>
      </c>
      <c r="O265" s="32">
        <v>400</v>
      </c>
      <c r="P265" s="33" t="s">
        <v>1168</v>
      </c>
      <c r="Q265" s="34">
        <v>1</v>
      </c>
      <c r="R265" s="44">
        <v>1</v>
      </c>
      <c r="S265" s="44">
        <v>1</v>
      </c>
      <c r="T265" s="45"/>
      <c r="U265" s="45"/>
      <c r="V265" s="45"/>
      <c r="W265" s="45">
        <v>7920</v>
      </c>
    </row>
    <row r="266" spans="1:23" ht="15" customHeight="1">
      <c r="A266" s="27" t="s">
        <v>1117</v>
      </c>
      <c r="B266" s="37">
        <v>393</v>
      </c>
      <c r="C266" s="22" t="s">
        <v>1122</v>
      </c>
      <c r="D266" s="22" t="s">
        <v>549</v>
      </c>
      <c r="E266" s="23" t="s">
        <v>1169</v>
      </c>
      <c r="F266" s="24" t="s">
        <v>1124</v>
      </c>
      <c r="G266" s="25"/>
      <c r="H266" s="26">
        <v>42302</v>
      </c>
      <c r="I266" s="30" t="s">
        <v>503</v>
      </c>
      <c r="J266" s="22">
        <v>1390</v>
      </c>
      <c r="K266" s="22"/>
      <c r="L266" s="31">
        <v>1</v>
      </c>
      <c r="M266" s="32">
        <v>0</v>
      </c>
      <c r="N266" s="32">
        <v>14850</v>
      </c>
      <c r="O266" s="32">
        <v>800</v>
      </c>
      <c r="P266" s="33" t="s">
        <v>1170</v>
      </c>
      <c r="Q266" s="34">
        <v>0</v>
      </c>
      <c r="R266" s="44">
        <v>0</v>
      </c>
      <c r="S266" s="44">
        <v>0</v>
      </c>
      <c r="T266" s="45"/>
      <c r="U266" s="45"/>
      <c r="V266" s="45"/>
      <c r="W266" s="45">
        <v>14850</v>
      </c>
    </row>
    <row r="267" spans="1:23" ht="15" customHeight="1">
      <c r="A267" s="27" t="s">
        <v>1117</v>
      </c>
      <c r="B267" s="37">
        <v>394</v>
      </c>
      <c r="C267" s="22" t="s">
        <v>745</v>
      </c>
      <c r="D267" s="22" t="s">
        <v>745</v>
      </c>
      <c r="E267" s="23" t="s">
        <v>1171</v>
      </c>
      <c r="F267" s="24" t="s">
        <v>1172</v>
      </c>
      <c r="G267" s="25"/>
      <c r="H267" s="26">
        <v>42302</v>
      </c>
      <c r="I267" s="30" t="s">
        <v>503</v>
      </c>
      <c r="J267" s="22">
        <v>4145</v>
      </c>
      <c r="K267" s="22"/>
      <c r="L267" s="31">
        <v>3</v>
      </c>
      <c r="M267" s="32">
        <v>0</v>
      </c>
      <c r="N267" s="32">
        <v>12435</v>
      </c>
      <c r="O267" s="32">
        <v>840</v>
      </c>
      <c r="P267" s="33" t="s">
        <v>1173</v>
      </c>
      <c r="Q267" s="34">
        <v>1</v>
      </c>
      <c r="R267" s="44">
        <v>1.1000000000000001</v>
      </c>
      <c r="S267" s="44">
        <v>3.3</v>
      </c>
      <c r="T267" s="45"/>
      <c r="U267" s="45"/>
      <c r="V267" s="45"/>
      <c r="W267" s="45">
        <v>12435</v>
      </c>
    </row>
    <row r="268" spans="1:23" ht="15" customHeight="1">
      <c r="A268" s="27" t="s">
        <v>1117</v>
      </c>
      <c r="B268" s="37">
        <v>395</v>
      </c>
      <c r="C268" s="22" t="s">
        <v>55</v>
      </c>
      <c r="D268" s="22" t="s">
        <v>55</v>
      </c>
      <c r="E268" s="23" t="s">
        <v>1174</v>
      </c>
      <c r="F268" s="24" t="s">
        <v>1175</v>
      </c>
      <c r="G268" s="25"/>
      <c r="H268" s="26">
        <v>42302</v>
      </c>
      <c r="I268" s="30" t="s">
        <v>507</v>
      </c>
      <c r="J268" s="22">
        <v>600</v>
      </c>
      <c r="K268" s="22"/>
      <c r="L268" s="31">
        <v>1</v>
      </c>
      <c r="M268" s="32">
        <v>0</v>
      </c>
      <c r="N268" s="32">
        <v>4280</v>
      </c>
      <c r="O268" s="32">
        <v>230</v>
      </c>
      <c r="P268" s="33" t="s">
        <v>1176</v>
      </c>
      <c r="Q268" s="34">
        <v>1</v>
      </c>
      <c r="R268" s="44">
        <v>1</v>
      </c>
      <c r="S268" s="44">
        <v>1</v>
      </c>
      <c r="T268" s="45"/>
      <c r="U268" s="45"/>
      <c r="V268" s="45"/>
      <c r="W268" s="45">
        <v>4235</v>
      </c>
    </row>
    <row r="269" spans="1:23" ht="15" customHeight="1">
      <c r="A269" s="27" t="s">
        <v>1117</v>
      </c>
      <c r="B269" s="37">
        <v>396</v>
      </c>
      <c r="C269" s="22" t="s">
        <v>1011</v>
      </c>
      <c r="D269" s="22" t="s">
        <v>545</v>
      </c>
      <c r="E269" s="23" t="s">
        <v>1177</v>
      </c>
      <c r="F269" s="24" t="s">
        <v>1178</v>
      </c>
      <c r="G269" s="25"/>
      <c r="H269" s="26">
        <v>42302</v>
      </c>
      <c r="I269" s="30" t="s">
        <v>1179</v>
      </c>
      <c r="J269" s="22">
        <v>4000</v>
      </c>
      <c r="K269" s="22"/>
      <c r="L269" s="31">
        <v>2</v>
      </c>
      <c r="M269" s="32">
        <v>0</v>
      </c>
      <c r="N269" s="32">
        <v>9800</v>
      </c>
      <c r="O269" s="32">
        <v>560</v>
      </c>
      <c r="P269" s="33" t="s">
        <v>1180</v>
      </c>
      <c r="Q269" s="34">
        <v>0</v>
      </c>
      <c r="R269" s="44">
        <v>0</v>
      </c>
      <c r="S269" s="44">
        <v>0</v>
      </c>
      <c r="T269" s="45"/>
      <c r="U269" s="45"/>
      <c r="V269" s="45"/>
      <c r="W269" s="45">
        <v>9800</v>
      </c>
    </row>
    <row r="270" spans="1:23" ht="15" customHeight="1">
      <c r="A270" s="27" t="s">
        <v>1117</v>
      </c>
      <c r="B270" s="37">
        <v>397</v>
      </c>
      <c r="C270" s="22" t="s">
        <v>55</v>
      </c>
      <c r="D270" s="22" t="s">
        <v>55</v>
      </c>
      <c r="E270" s="23" t="s">
        <v>1181</v>
      </c>
      <c r="F270" s="24" t="s">
        <v>1182</v>
      </c>
      <c r="G270" s="25"/>
      <c r="H270" s="26">
        <v>42302</v>
      </c>
      <c r="I270" s="30" t="s">
        <v>503</v>
      </c>
      <c r="J270" s="22">
        <v>1580</v>
      </c>
      <c r="K270" s="22"/>
      <c r="L270" s="31">
        <v>1</v>
      </c>
      <c r="M270" s="32">
        <v>0</v>
      </c>
      <c r="N270" s="32">
        <v>4800</v>
      </c>
      <c r="O270" s="32">
        <v>280</v>
      </c>
      <c r="P270" s="33" t="s">
        <v>990</v>
      </c>
      <c r="Q270" s="34">
        <v>1</v>
      </c>
      <c r="R270" s="44">
        <v>1</v>
      </c>
      <c r="S270" s="44">
        <v>1</v>
      </c>
      <c r="T270" s="45"/>
      <c r="U270" s="45"/>
      <c r="V270" s="45"/>
      <c r="W270" s="45">
        <v>4800</v>
      </c>
    </row>
    <row r="271" spans="1:23" ht="15" customHeight="1">
      <c r="A271" s="27" t="s">
        <v>1117</v>
      </c>
      <c r="B271" s="37">
        <v>398</v>
      </c>
      <c r="C271" s="22" t="s">
        <v>1011</v>
      </c>
      <c r="D271" s="22" t="s">
        <v>545</v>
      </c>
      <c r="E271" s="23" t="s">
        <v>1183</v>
      </c>
      <c r="F271" s="24" t="s">
        <v>1184</v>
      </c>
      <c r="G271" s="25"/>
      <c r="H271" s="26">
        <v>42302</v>
      </c>
      <c r="I271" s="30" t="s">
        <v>507</v>
      </c>
      <c r="J271" s="22">
        <v>1580</v>
      </c>
      <c r="K271" s="22"/>
      <c r="L271" s="31">
        <v>1</v>
      </c>
      <c r="M271" s="32">
        <v>0</v>
      </c>
      <c r="N271" s="32">
        <v>4800</v>
      </c>
      <c r="O271" s="32">
        <v>280</v>
      </c>
      <c r="P271" s="33" t="s">
        <v>1185</v>
      </c>
      <c r="Q271" s="34">
        <v>0</v>
      </c>
      <c r="R271" s="44">
        <v>0</v>
      </c>
      <c r="S271" s="44">
        <v>0</v>
      </c>
      <c r="T271" s="45"/>
      <c r="U271" s="45"/>
      <c r="V271" s="45"/>
      <c r="W271" s="45">
        <v>4800</v>
      </c>
    </row>
    <row r="272" spans="1:23" ht="15" customHeight="1">
      <c r="A272" s="27" t="s">
        <v>1117</v>
      </c>
      <c r="B272" s="37">
        <v>399</v>
      </c>
      <c r="C272" s="22" t="s">
        <v>55</v>
      </c>
      <c r="D272" s="22" t="s">
        <v>55</v>
      </c>
      <c r="E272" s="23" t="s">
        <v>1186</v>
      </c>
      <c r="F272" s="24" t="s">
        <v>1187</v>
      </c>
      <c r="G272" s="25"/>
      <c r="H272" s="26">
        <v>42302</v>
      </c>
      <c r="I272" s="30" t="s">
        <v>507</v>
      </c>
      <c r="J272" s="22">
        <v>2780</v>
      </c>
      <c r="K272" s="22"/>
      <c r="L272" s="31">
        <v>3</v>
      </c>
      <c r="M272" s="32">
        <v>0</v>
      </c>
      <c r="N272" s="32">
        <v>13800</v>
      </c>
      <c r="O272" s="32">
        <v>280</v>
      </c>
      <c r="P272" s="33" t="s">
        <v>1188</v>
      </c>
      <c r="Q272" s="34">
        <v>1</v>
      </c>
      <c r="R272" s="44">
        <v>1</v>
      </c>
      <c r="S272" s="44">
        <v>3</v>
      </c>
      <c r="T272" s="45"/>
      <c r="U272" s="45"/>
      <c r="V272" s="45"/>
      <c r="W272" s="45">
        <v>13755</v>
      </c>
    </row>
    <row r="273" spans="1:23" ht="15" customHeight="1">
      <c r="A273" s="27" t="s">
        <v>1117</v>
      </c>
      <c r="B273" s="37">
        <v>400</v>
      </c>
      <c r="C273" s="22" t="s">
        <v>55</v>
      </c>
      <c r="D273" s="22" t="s">
        <v>55</v>
      </c>
      <c r="E273" s="23" t="s">
        <v>1189</v>
      </c>
      <c r="F273" s="24" t="s">
        <v>1190</v>
      </c>
      <c r="G273" s="25"/>
      <c r="H273" s="26">
        <v>42306</v>
      </c>
      <c r="I273" s="30" t="s">
        <v>514</v>
      </c>
      <c r="J273" s="22">
        <v>2552</v>
      </c>
      <c r="K273" s="22"/>
      <c r="L273" s="31">
        <v>1</v>
      </c>
      <c r="M273" s="32">
        <v>0</v>
      </c>
      <c r="N273" s="32">
        <v>3828</v>
      </c>
      <c r="O273" s="32">
        <v>280</v>
      </c>
      <c r="P273" s="33" t="s">
        <v>1191</v>
      </c>
      <c r="Q273" s="34">
        <v>1</v>
      </c>
      <c r="R273" s="44">
        <v>0.6</v>
      </c>
      <c r="S273" s="44">
        <v>0.6</v>
      </c>
      <c r="T273" s="45"/>
      <c r="U273" s="45"/>
      <c r="V273" s="45"/>
      <c r="W273" s="45">
        <v>3828</v>
      </c>
    </row>
    <row r="274" spans="1:23" ht="15" customHeight="1">
      <c r="A274" s="27" t="s">
        <v>1117</v>
      </c>
      <c r="B274" s="37">
        <v>401</v>
      </c>
      <c r="C274" s="22" t="s">
        <v>55</v>
      </c>
      <c r="D274" s="22" t="s">
        <v>55</v>
      </c>
      <c r="E274" s="23" t="s">
        <v>1192</v>
      </c>
      <c r="F274" s="24" t="s">
        <v>1193</v>
      </c>
      <c r="G274" s="25"/>
      <c r="H274" s="26">
        <v>42306</v>
      </c>
      <c r="I274" s="30" t="s">
        <v>514</v>
      </c>
      <c r="J274" s="22">
        <v>2552</v>
      </c>
      <c r="K274" s="22"/>
      <c r="L274" s="31">
        <v>1</v>
      </c>
      <c r="M274" s="32">
        <v>0</v>
      </c>
      <c r="N274" s="32">
        <v>3828</v>
      </c>
      <c r="O274" s="32">
        <v>280</v>
      </c>
      <c r="P274" s="33" t="s">
        <v>1194</v>
      </c>
      <c r="Q274" s="34">
        <v>1</v>
      </c>
      <c r="R274" s="44">
        <v>0.6</v>
      </c>
      <c r="S274" s="44">
        <v>0.6</v>
      </c>
      <c r="T274" s="45"/>
      <c r="U274" s="45"/>
      <c r="V274" s="45"/>
      <c r="W274" s="45">
        <v>3828</v>
      </c>
    </row>
    <row r="275" spans="1:23" ht="15" customHeight="1">
      <c r="A275" s="27" t="s">
        <v>1117</v>
      </c>
      <c r="B275" s="37">
        <v>402</v>
      </c>
      <c r="C275" s="22" t="s">
        <v>745</v>
      </c>
      <c r="D275" s="22" t="s">
        <v>745</v>
      </c>
      <c r="E275" s="23" t="s">
        <v>1195</v>
      </c>
      <c r="F275" s="24" t="s">
        <v>1196</v>
      </c>
      <c r="G275" s="25"/>
      <c r="H275" s="26">
        <v>42307</v>
      </c>
      <c r="I275" s="30" t="s">
        <v>507</v>
      </c>
      <c r="J275" s="22">
        <v>11780</v>
      </c>
      <c r="K275" s="22"/>
      <c r="L275" s="31">
        <v>1</v>
      </c>
      <c r="M275" s="32">
        <v>0</v>
      </c>
      <c r="N275" s="32">
        <v>4800</v>
      </c>
      <c r="O275" s="32">
        <v>280</v>
      </c>
      <c r="P275" s="33" t="s">
        <v>1197</v>
      </c>
      <c r="Q275" s="34">
        <v>1</v>
      </c>
      <c r="R275" s="44">
        <v>1</v>
      </c>
      <c r="S275" s="44">
        <v>1</v>
      </c>
      <c r="T275" s="45"/>
      <c r="U275" s="45"/>
      <c r="V275" s="45"/>
      <c r="W275" s="45">
        <v>4755</v>
      </c>
    </row>
    <row r="276" spans="1:23" ht="15" customHeight="1">
      <c r="A276" s="27" t="s">
        <v>1117</v>
      </c>
      <c r="B276" s="37">
        <v>403</v>
      </c>
      <c r="C276" s="22" t="s">
        <v>1011</v>
      </c>
      <c r="D276" s="22" t="s">
        <v>545</v>
      </c>
      <c r="E276" s="23" t="s">
        <v>1198</v>
      </c>
      <c r="F276" s="24" t="s">
        <v>520</v>
      </c>
      <c r="G276" s="25"/>
      <c r="H276" s="26">
        <v>42308</v>
      </c>
      <c r="I276" s="30" t="s">
        <v>503</v>
      </c>
      <c r="J276" s="22">
        <v>1952</v>
      </c>
      <c r="K276" s="22"/>
      <c r="L276" s="31">
        <v>1</v>
      </c>
      <c r="M276" s="32">
        <v>0</v>
      </c>
      <c r="N276" s="32">
        <v>2928</v>
      </c>
      <c r="O276" s="32">
        <v>0</v>
      </c>
      <c r="P276" s="33" t="s">
        <v>1199</v>
      </c>
      <c r="Q276" s="34">
        <v>0</v>
      </c>
      <c r="R276" s="44">
        <v>0</v>
      </c>
      <c r="S276" s="44">
        <v>0</v>
      </c>
      <c r="T276" s="45"/>
      <c r="U276" s="45"/>
      <c r="V276" s="45"/>
      <c r="W276" s="45">
        <v>2928</v>
      </c>
    </row>
    <row r="277" spans="1:23" ht="15" customHeight="1">
      <c r="A277" s="27" t="s">
        <v>1117</v>
      </c>
      <c r="B277" s="37">
        <v>404</v>
      </c>
      <c r="C277" s="22" t="s">
        <v>1011</v>
      </c>
      <c r="D277" s="22" t="s">
        <v>545</v>
      </c>
      <c r="E277" s="23" t="s">
        <v>1200</v>
      </c>
      <c r="F277" s="24" t="s">
        <v>1201</v>
      </c>
      <c r="G277" s="25"/>
      <c r="H277" s="26">
        <v>42308</v>
      </c>
      <c r="I277" s="30" t="s">
        <v>514</v>
      </c>
      <c r="J277" s="22">
        <v>10960</v>
      </c>
      <c r="K277" s="22"/>
      <c r="L277" s="31">
        <v>1</v>
      </c>
      <c r="M277" s="32">
        <v>0</v>
      </c>
      <c r="N277" s="32">
        <v>5280</v>
      </c>
      <c r="O277" s="32">
        <v>400</v>
      </c>
      <c r="P277" s="33" t="s">
        <v>1202</v>
      </c>
      <c r="Q277" s="34">
        <v>0</v>
      </c>
      <c r="R277" s="44">
        <v>0</v>
      </c>
      <c r="S277" s="44">
        <v>0</v>
      </c>
      <c r="T277" s="45"/>
      <c r="U277" s="45"/>
      <c r="V277" s="45"/>
      <c r="W277" s="45">
        <v>5280</v>
      </c>
    </row>
    <row r="278" spans="1:23" ht="15" customHeight="1">
      <c r="A278" s="27" t="s">
        <v>1117</v>
      </c>
      <c r="B278" s="37">
        <v>405</v>
      </c>
      <c r="C278" s="22" t="s">
        <v>1011</v>
      </c>
      <c r="D278" s="22" t="s">
        <v>549</v>
      </c>
      <c r="E278" s="23" t="s">
        <v>1203</v>
      </c>
      <c r="F278" s="24" t="s">
        <v>1204</v>
      </c>
      <c r="G278" s="25"/>
      <c r="H278" s="26">
        <v>42308</v>
      </c>
      <c r="I278" s="30" t="s">
        <v>503</v>
      </c>
      <c r="J278" s="22">
        <v>3780</v>
      </c>
      <c r="K278" s="22"/>
      <c r="L278" s="31">
        <v>3</v>
      </c>
      <c r="M278" s="32">
        <v>0</v>
      </c>
      <c r="N278" s="32">
        <v>12800</v>
      </c>
      <c r="O278" s="32">
        <v>840</v>
      </c>
      <c r="P278" s="33" t="s">
        <v>1205</v>
      </c>
      <c r="Q278" s="34">
        <v>0</v>
      </c>
      <c r="R278" s="44">
        <v>0</v>
      </c>
      <c r="S278" s="44">
        <v>0</v>
      </c>
      <c r="T278" s="45"/>
      <c r="U278" s="45"/>
      <c r="V278" s="45"/>
      <c r="W278" s="45">
        <v>12800</v>
      </c>
    </row>
    <row r="279" spans="1:23" ht="15" customHeight="1">
      <c r="A279" s="27" t="s">
        <v>1117</v>
      </c>
      <c r="B279" s="37">
        <v>406</v>
      </c>
      <c r="C279" s="22" t="s">
        <v>1122</v>
      </c>
      <c r="D279" s="22" t="s">
        <v>549</v>
      </c>
      <c r="E279" s="23" t="s">
        <v>1206</v>
      </c>
      <c r="F279" s="24" t="s">
        <v>1207</v>
      </c>
      <c r="G279" s="25"/>
      <c r="H279" s="26">
        <v>42308</v>
      </c>
      <c r="I279" s="30" t="s">
        <v>503</v>
      </c>
      <c r="J279" s="22">
        <v>5780</v>
      </c>
      <c r="K279" s="22"/>
      <c r="L279" s="31">
        <v>6</v>
      </c>
      <c r="M279" s="32">
        <v>0</v>
      </c>
      <c r="N279" s="32">
        <v>25800</v>
      </c>
      <c r="O279" s="32">
        <v>1680</v>
      </c>
      <c r="P279" s="33" t="s">
        <v>1208</v>
      </c>
      <c r="Q279" s="34">
        <v>0</v>
      </c>
      <c r="R279" s="44">
        <v>0</v>
      </c>
      <c r="S279" s="44">
        <v>0</v>
      </c>
      <c r="T279" s="45"/>
      <c r="U279" s="45"/>
      <c r="V279" s="45"/>
      <c r="W279" s="45">
        <v>25800</v>
      </c>
    </row>
    <row r="280" spans="1:23" ht="15" customHeight="1">
      <c r="A280" s="27" t="s">
        <v>1117</v>
      </c>
      <c r="B280" s="37">
        <v>407</v>
      </c>
      <c r="C280" s="22" t="s">
        <v>55</v>
      </c>
      <c r="D280" s="22" t="s">
        <v>55</v>
      </c>
      <c r="E280" s="23" t="s">
        <v>1209</v>
      </c>
      <c r="F280" s="24" t="s">
        <v>1082</v>
      </c>
      <c r="G280" s="25"/>
      <c r="H280" s="26">
        <v>42308</v>
      </c>
      <c r="I280" s="30" t="s">
        <v>507</v>
      </c>
      <c r="J280" s="22">
        <v>4800</v>
      </c>
      <c r="K280" s="22"/>
      <c r="L280" s="31">
        <v>2</v>
      </c>
      <c r="M280" s="32">
        <v>0</v>
      </c>
      <c r="N280" s="32">
        <v>9000</v>
      </c>
      <c r="O280" s="32">
        <v>0</v>
      </c>
      <c r="P280" s="33" t="s">
        <v>1210</v>
      </c>
      <c r="Q280" s="34">
        <v>0</v>
      </c>
      <c r="R280" s="44">
        <v>0</v>
      </c>
      <c r="S280" s="44">
        <v>0</v>
      </c>
      <c r="T280" s="45"/>
      <c r="U280" s="45"/>
      <c r="V280" s="45"/>
      <c r="W280" s="45">
        <v>9000</v>
      </c>
    </row>
    <row r="281" spans="1:23" ht="15" customHeight="1">
      <c r="A281" s="27" t="s">
        <v>1117</v>
      </c>
      <c r="B281" s="37">
        <v>408</v>
      </c>
      <c r="C281" s="22" t="s">
        <v>55</v>
      </c>
      <c r="D281" s="22" t="s">
        <v>55</v>
      </c>
      <c r="E281" s="23" t="s">
        <v>1211</v>
      </c>
      <c r="F281" s="24" t="s">
        <v>1212</v>
      </c>
      <c r="G281" s="25"/>
      <c r="H281" s="26">
        <v>42308</v>
      </c>
      <c r="I281" s="30" t="s">
        <v>514</v>
      </c>
      <c r="J281" s="22">
        <v>1580</v>
      </c>
      <c r="K281" s="22"/>
      <c r="L281" s="31">
        <v>1</v>
      </c>
      <c r="M281" s="32">
        <v>0</v>
      </c>
      <c r="N281" s="32">
        <v>4800</v>
      </c>
      <c r="O281" s="32">
        <v>280</v>
      </c>
      <c r="P281" s="33" t="s">
        <v>990</v>
      </c>
      <c r="Q281" s="34">
        <v>1</v>
      </c>
      <c r="R281" s="44">
        <v>1</v>
      </c>
      <c r="S281" s="44">
        <v>1</v>
      </c>
      <c r="T281" s="45"/>
      <c r="U281" s="45"/>
      <c r="V281" s="45"/>
      <c r="W281" s="45">
        <v>4800</v>
      </c>
    </row>
    <row r="282" spans="1:23" ht="15" customHeight="1">
      <c r="A282" s="27" t="s">
        <v>1117</v>
      </c>
      <c r="B282" s="37">
        <v>409</v>
      </c>
      <c r="C282" s="22" t="s">
        <v>1023</v>
      </c>
      <c r="D282" s="22" t="s">
        <v>545</v>
      </c>
      <c r="E282" s="23" t="s">
        <v>1213</v>
      </c>
      <c r="F282" s="24" t="s">
        <v>1214</v>
      </c>
      <c r="G282" s="25"/>
      <c r="H282" s="26">
        <v>42308</v>
      </c>
      <c r="I282" s="30" t="s">
        <v>507</v>
      </c>
      <c r="J282" s="22">
        <v>8320</v>
      </c>
      <c r="K282" s="22"/>
      <c r="L282" s="31">
        <v>1</v>
      </c>
      <c r="M282" s="32">
        <v>0</v>
      </c>
      <c r="N282" s="32">
        <v>7920</v>
      </c>
      <c r="O282" s="32">
        <v>400</v>
      </c>
      <c r="P282" s="33" t="s">
        <v>1215</v>
      </c>
      <c r="Q282" s="34">
        <v>0</v>
      </c>
      <c r="R282" s="44">
        <v>0</v>
      </c>
      <c r="S282" s="44">
        <v>0</v>
      </c>
      <c r="T282" s="45"/>
      <c r="U282" s="45"/>
      <c r="V282" s="45"/>
      <c r="W282" s="45">
        <v>7920</v>
      </c>
    </row>
    <row r="283" spans="1:23" ht="15" customHeight="1">
      <c r="A283" s="27" t="s">
        <v>1117</v>
      </c>
      <c r="B283" s="37">
        <v>410</v>
      </c>
      <c r="C283" s="22" t="s">
        <v>55</v>
      </c>
      <c r="D283" s="22" t="s">
        <v>55</v>
      </c>
      <c r="E283" s="23" t="s">
        <v>1216</v>
      </c>
      <c r="F283" s="24" t="s">
        <v>1217</v>
      </c>
      <c r="G283" s="25"/>
      <c r="H283" s="26">
        <v>42308</v>
      </c>
      <c r="I283" s="30" t="s">
        <v>1134</v>
      </c>
      <c r="J283" s="22">
        <v>880</v>
      </c>
      <c r="K283" s="22"/>
      <c r="L283" s="31">
        <v>1</v>
      </c>
      <c r="M283" s="32">
        <v>0</v>
      </c>
      <c r="N283" s="32">
        <v>5500</v>
      </c>
      <c r="O283" s="32">
        <v>280</v>
      </c>
      <c r="P283" s="33" t="s">
        <v>1055</v>
      </c>
      <c r="Q283" s="34">
        <v>1</v>
      </c>
      <c r="R283" s="44">
        <v>1</v>
      </c>
      <c r="S283" s="44">
        <v>1</v>
      </c>
      <c r="T283" s="45"/>
      <c r="U283" s="45"/>
      <c r="V283" s="45"/>
      <c r="W283" s="45">
        <v>5500</v>
      </c>
    </row>
    <row r="284" spans="1:23" ht="15" customHeight="1">
      <c r="A284" s="27" t="s">
        <v>1117</v>
      </c>
      <c r="B284" s="37">
        <v>411</v>
      </c>
      <c r="C284" s="22" t="s">
        <v>55</v>
      </c>
      <c r="D284" s="22" t="s">
        <v>55</v>
      </c>
      <c r="E284" s="23" t="s">
        <v>1218</v>
      </c>
      <c r="F284" s="24" t="s">
        <v>1114</v>
      </c>
      <c r="G284" s="25"/>
      <c r="H284" s="26">
        <v>42302</v>
      </c>
      <c r="I284" s="30" t="s">
        <v>514</v>
      </c>
      <c r="J284" s="22">
        <v>0</v>
      </c>
      <c r="K284" s="22"/>
      <c r="L284" s="31">
        <v>0</v>
      </c>
      <c r="M284" s="32">
        <v>0</v>
      </c>
      <c r="N284" s="32">
        <v>0</v>
      </c>
      <c r="O284" s="32">
        <v>0</v>
      </c>
      <c r="P284" s="33" t="s">
        <v>1219</v>
      </c>
      <c r="Q284" s="34">
        <v>0</v>
      </c>
      <c r="R284" s="44">
        <v>0</v>
      </c>
      <c r="S284" s="44">
        <v>0</v>
      </c>
      <c r="T284" s="45"/>
      <c r="U284" s="45"/>
      <c r="V284" s="45"/>
      <c r="W284" s="45">
        <v>250</v>
      </c>
    </row>
    <row r="285" spans="1:23" ht="15" customHeight="1">
      <c r="A285" s="27" t="s">
        <v>1117</v>
      </c>
      <c r="B285" s="37">
        <v>412</v>
      </c>
      <c r="C285" s="22" t="s">
        <v>55</v>
      </c>
      <c r="D285" s="22" t="s">
        <v>55</v>
      </c>
      <c r="E285" s="23" t="s">
        <v>1220</v>
      </c>
      <c r="F285" s="24" t="s">
        <v>1114</v>
      </c>
      <c r="G285" s="25"/>
      <c r="H285" s="26">
        <v>42302</v>
      </c>
      <c r="I285" s="30" t="s">
        <v>989</v>
      </c>
      <c r="J285" s="22">
        <v>0</v>
      </c>
      <c r="K285" s="22"/>
      <c r="L285" s="31">
        <v>0</v>
      </c>
      <c r="M285" s="32">
        <v>0</v>
      </c>
      <c r="N285" s="32">
        <v>0</v>
      </c>
      <c r="O285" s="32">
        <v>0</v>
      </c>
      <c r="P285" s="33" t="s">
        <v>1219</v>
      </c>
      <c r="Q285" s="34">
        <v>0</v>
      </c>
      <c r="R285" s="44">
        <v>0</v>
      </c>
      <c r="S285" s="44">
        <v>0</v>
      </c>
      <c r="T285" s="45"/>
      <c r="U285" s="45"/>
      <c r="V285" s="45"/>
      <c r="W285" s="45">
        <v>250</v>
      </c>
    </row>
    <row r="286" spans="1:23" ht="15" customHeight="1">
      <c r="A286" s="27" t="s">
        <v>1221</v>
      </c>
      <c r="B286" s="37">
        <v>413</v>
      </c>
      <c r="C286" s="22" t="s">
        <v>55</v>
      </c>
      <c r="D286" s="22" t="s">
        <v>55</v>
      </c>
      <c r="E286" s="23" t="s">
        <v>1222</v>
      </c>
      <c r="F286" s="24" t="s">
        <v>1223</v>
      </c>
      <c r="G286" s="25" t="s">
        <v>168</v>
      </c>
      <c r="H286" s="26">
        <v>42315</v>
      </c>
      <c r="I286" s="30" t="s">
        <v>1224</v>
      </c>
      <c r="J286" s="22">
        <v>800</v>
      </c>
      <c r="K286" s="22"/>
      <c r="L286" s="31">
        <v>1</v>
      </c>
      <c r="M286" s="32">
        <v>0</v>
      </c>
      <c r="N286" s="32">
        <v>7490</v>
      </c>
      <c r="O286" s="32">
        <v>420</v>
      </c>
      <c r="P286" s="33" t="s">
        <v>1225</v>
      </c>
      <c r="Q286" s="34">
        <v>0</v>
      </c>
      <c r="R286" s="44">
        <v>0.5</v>
      </c>
      <c r="S286" s="44">
        <v>1.5</v>
      </c>
      <c r="T286" s="45"/>
      <c r="U286" s="45"/>
      <c r="V286" s="45"/>
      <c r="W286" s="45">
        <v>7490</v>
      </c>
    </row>
    <row r="287" spans="1:23" ht="15" customHeight="1">
      <c r="A287" s="27" t="s">
        <v>1221</v>
      </c>
      <c r="B287" s="37">
        <v>414</v>
      </c>
      <c r="C287" s="22" t="s">
        <v>745</v>
      </c>
      <c r="D287" s="22" t="s">
        <v>745</v>
      </c>
      <c r="E287" s="23" t="s">
        <v>1226</v>
      </c>
      <c r="F287" s="24" t="s">
        <v>1227</v>
      </c>
      <c r="G287" s="25" t="s">
        <v>168</v>
      </c>
      <c r="H287" s="26">
        <v>42309</v>
      </c>
      <c r="I287" s="30" t="s">
        <v>507</v>
      </c>
      <c r="J287" s="22">
        <v>4145</v>
      </c>
      <c r="K287" s="22"/>
      <c r="L287" s="31">
        <v>3</v>
      </c>
      <c r="M287" s="32">
        <v>0</v>
      </c>
      <c r="N287" s="32">
        <v>12435</v>
      </c>
      <c r="O287" s="32">
        <v>280</v>
      </c>
      <c r="P287" s="33" t="s">
        <v>1228</v>
      </c>
      <c r="Q287" s="34">
        <v>1</v>
      </c>
      <c r="R287" s="44">
        <v>1.1000000000000001</v>
      </c>
      <c r="S287" s="44">
        <v>3.3</v>
      </c>
      <c r="T287" s="45"/>
      <c r="U287" s="45"/>
      <c r="V287" s="45"/>
      <c r="W287" s="45">
        <v>12435</v>
      </c>
    </row>
    <row r="288" spans="1:23" ht="15" customHeight="1">
      <c r="A288" s="27" t="s">
        <v>1229</v>
      </c>
      <c r="B288" s="37">
        <v>415</v>
      </c>
      <c r="C288" s="22" t="s">
        <v>745</v>
      </c>
      <c r="D288" s="22" t="s">
        <v>745</v>
      </c>
      <c r="E288" s="23" t="s">
        <v>1230</v>
      </c>
      <c r="F288" s="24" t="s">
        <v>1231</v>
      </c>
      <c r="G288" s="25" t="s">
        <v>168</v>
      </c>
      <c r="H288" s="26">
        <v>42309</v>
      </c>
      <c r="I288" s="30" t="s">
        <v>989</v>
      </c>
      <c r="J288" s="22">
        <v>4145</v>
      </c>
      <c r="K288" s="22"/>
      <c r="L288" s="31">
        <v>3</v>
      </c>
      <c r="M288" s="32">
        <v>0</v>
      </c>
      <c r="N288" s="32">
        <v>12435</v>
      </c>
      <c r="O288" s="32">
        <v>840</v>
      </c>
      <c r="P288" s="33" t="s">
        <v>1232</v>
      </c>
      <c r="Q288" s="34">
        <v>1</v>
      </c>
      <c r="R288" s="44">
        <v>1.1000000000000001</v>
      </c>
      <c r="S288" s="44">
        <v>3.3</v>
      </c>
      <c r="T288" s="45"/>
      <c r="U288" s="45"/>
      <c r="V288" s="45"/>
      <c r="W288" s="45">
        <v>12435</v>
      </c>
    </row>
    <row r="289" spans="1:23" ht="15" customHeight="1">
      <c r="A289" s="27" t="s">
        <v>1229</v>
      </c>
      <c r="B289" s="37">
        <v>416</v>
      </c>
      <c r="C289" s="22" t="s">
        <v>745</v>
      </c>
      <c r="D289" s="22" t="s">
        <v>745</v>
      </c>
      <c r="E289" s="23" t="s">
        <v>1233</v>
      </c>
      <c r="F289" s="24" t="s">
        <v>1234</v>
      </c>
      <c r="G289" s="25" t="s">
        <v>168</v>
      </c>
      <c r="H289" s="26">
        <v>42309</v>
      </c>
      <c r="I289" s="30" t="s">
        <v>514</v>
      </c>
      <c r="J289" s="22">
        <v>2072.5</v>
      </c>
      <c r="K289" s="22"/>
      <c r="L289" s="31">
        <v>1.5</v>
      </c>
      <c r="M289" s="32">
        <v>0</v>
      </c>
      <c r="N289" s="32">
        <v>6217.5</v>
      </c>
      <c r="O289" s="32">
        <v>420</v>
      </c>
      <c r="P289" s="33" t="s">
        <v>1232</v>
      </c>
      <c r="Q289" s="34">
        <v>0.5</v>
      </c>
      <c r="R289" s="44">
        <v>0.55000000000000004</v>
      </c>
      <c r="S289" s="44">
        <v>1.65</v>
      </c>
      <c r="T289" s="45"/>
      <c r="U289" s="45"/>
      <c r="V289" s="45"/>
      <c r="W289" s="45">
        <v>6217.5</v>
      </c>
    </row>
    <row r="290" spans="1:23" ht="15" customHeight="1">
      <c r="A290" s="27" t="s">
        <v>1229</v>
      </c>
      <c r="B290" s="37">
        <v>417</v>
      </c>
      <c r="C290" s="22" t="s">
        <v>745</v>
      </c>
      <c r="D290" s="22" t="s">
        <v>745</v>
      </c>
      <c r="E290" s="23" t="s">
        <v>1235</v>
      </c>
      <c r="F290" s="24" t="s">
        <v>1234</v>
      </c>
      <c r="G290" s="25" t="s">
        <v>168</v>
      </c>
      <c r="H290" s="26">
        <v>42309</v>
      </c>
      <c r="I290" s="30" t="s">
        <v>989</v>
      </c>
      <c r="J290" s="22">
        <v>2072.5</v>
      </c>
      <c r="K290" s="22"/>
      <c r="L290" s="31">
        <v>1.5</v>
      </c>
      <c r="M290" s="32">
        <v>0</v>
      </c>
      <c r="N290" s="32">
        <v>6217.5</v>
      </c>
      <c r="O290" s="32">
        <v>420</v>
      </c>
      <c r="P290" s="33" t="s">
        <v>1232</v>
      </c>
      <c r="Q290" s="34">
        <v>0.5</v>
      </c>
      <c r="R290" s="44">
        <v>0.55000000000000004</v>
      </c>
      <c r="S290" s="44">
        <v>1.65</v>
      </c>
      <c r="T290" s="45"/>
      <c r="U290" s="45"/>
      <c r="V290" s="45"/>
      <c r="W290" s="45">
        <v>6217.5</v>
      </c>
    </row>
    <row r="291" spans="1:23" ht="15" customHeight="1">
      <c r="A291" s="27" t="s">
        <v>1229</v>
      </c>
      <c r="B291" s="37">
        <v>418</v>
      </c>
      <c r="C291" s="22" t="s">
        <v>745</v>
      </c>
      <c r="D291" s="22" t="s">
        <v>745</v>
      </c>
      <c r="E291" s="23" t="s">
        <v>1236</v>
      </c>
      <c r="F291" s="24" t="s">
        <v>1237</v>
      </c>
      <c r="G291" s="25" t="s">
        <v>168</v>
      </c>
      <c r="H291" s="26">
        <v>42315</v>
      </c>
      <c r="I291" s="30" t="s">
        <v>1179</v>
      </c>
      <c r="J291" s="22">
        <v>11080</v>
      </c>
      <c r="K291" s="22"/>
      <c r="L291" s="31">
        <v>1</v>
      </c>
      <c r="M291" s="32">
        <v>0</v>
      </c>
      <c r="N291" s="32">
        <v>5500</v>
      </c>
      <c r="O291" s="32">
        <v>280</v>
      </c>
      <c r="P291" s="33" t="s">
        <v>1238</v>
      </c>
      <c r="Q291" s="34">
        <v>1</v>
      </c>
      <c r="R291" s="44">
        <v>1</v>
      </c>
      <c r="S291" s="44">
        <v>1</v>
      </c>
      <c r="T291" s="45"/>
      <c r="U291" s="45"/>
      <c r="V291" s="45"/>
      <c r="W291" s="45">
        <v>5500</v>
      </c>
    </row>
    <row r="292" spans="1:23" ht="15" customHeight="1">
      <c r="A292" s="27" t="s">
        <v>1229</v>
      </c>
      <c r="B292" s="37">
        <v>419</v>
      </c>
      <c r="C292" s="22" t="s">
        <v>745</v>
      </c>
      <c r="D292" s="22" t="s">
        <v>745</v>
      </c>
      <c r="E292" s="23" t="s">
        <v>1239</v>
      </c>
      <c r="F292" s="24" t="s">
        <v>1240</v>
      </c>
      <c r="G292" s="25" t="s">
        <v>168</v>
      </c>
      <c r="H292" s="26">
        <v>42315</v>
      </c>
      <c r="I292" s="30" t="s">
        <v>514</v>
      </c>
      <c r="J292" s="22">
        <v>4145</v>
      </c>
      <c r="K292" s="22"/>
      <c r="L292" s="31">
        <v>1</v>
      </c>
      <c r="M292" s="32">
        <v>0</v>
      </c>
      <c r="N292" s="32">
        <v>12435</v>
      </c>
      <c r="O292" s="32">
        <v>840</v>
      </c>
      <c r="P292" s="33" t="s">
        <v>1232</v>
      </c>
      <c r="Q292" s="34">
        <v>1</v>
      </c>
      <c r="R292" s="44">
        <v>1.1000000000000001</v>
      </c>
      <c r="S292" s="44">
        <v>1.1000000000000001</v>
      </c>
      <c r="T292" s="45"/>
      <c r="U292" s="45"/>
      <c r="V292" s="45"/>
      <c r="W292" s="45">
        <v>12435</v>
      </c>
    </row>
    <row r="293" spans="1:23" ht="15" customHeight="1">
      <c r="A293" s="27" t="s">
        <v>1229</v>
      </c>
      <c r="B293" s="37">
        <v>420</v>
      </c>
      <c r="C293" s="22" t="s">
        <v>745</v>
      </c>
      <c r="D293" s="22" t="s">
        <v>745</v>
      </c>
      <c r="E293" s="23" t="s">
        <v>1241</v>
      </c>
      <c r="F293" s="24" t="s">
        <v>1242</v>
      </c>
      <c r="G293" s="25" t="s">
        <v>168</v>
      </c>
      <c r="H293" s="26">
        <v>42315</v>
      </c>
      <c r="I293" s="30" t="s">
        <v>507</v>
      </c>
      <c r="J293" s="22">
        <v>0</v>
      </c>
      <c r="K293" s="22"/>
      <c r="L293" s="31">
        <v>0</v>
      </c>
      <c r="M293" s="32">
        <v>1000</v>
      </c>
      <c r="N293" s="32">
        <v>0</v>
      </c>
      <c r="O293" s="32">
        <v>0</v>
      </c>
      <c r="P293" s="33" t="s">
        <v>1243</v>
      </c>
      <c r="Q293" s="34">
        <v>0</v>
      </c>
      <c r="R293" s="44">
        <v>0</v>
      </c>
      <c r="S293" s="44">
        <v>0</v>
      </c>
      <c r="T293" s="45"/>
      <c r="U293" s="45"/>
      <c r="V293" s="45"/>
      <c r="W293" s="45">
        <v>1000</v>
      </c>
    </row>
    <row r="294" spans="1:23" ht="15" customHeight="1">
      <c r="A294" s="27" t="s">
        <v>1229</v>
      </c>
      <c r="B294" s="37">
        <v>421</v>
      </c>
      <c r="C294" s="22" t="s">
        <v>55</v>
      </c>
      <c r="D294" s="22" t="s">
        <v>55</v>
      </c>
      <c r="E294" s="23" t="s">
        <v>1244</v>
      </c>
      <c r="F294" s="24" t="s">
        <v>1245</v>
      </c>
      <c r="G294" s="25" t="s">
        <v>168</v>
      </c>
      <c r="H294" s="26">
        <v>42315</v>
      </c>
      <c r="I294" s="30" t="s">
        <v>503</v>
      </c>
      <c r="J294" s="22">
        <v>800</v>
      </c>
      <c r="K294" s="22"/>
      <c r="L294" s="31">
        <v>2</v>
      </c>
      <c r="M294" s="32">
        <v>0</v>
      </c>
      <c r="N294" s="32">
        <v>7680</v>
      </c>
      <c r="O294" s="32">
        <v>460</v>
      </c>
      <c r="P294" s="33" t="s">
        <v>1246</v>
      </c>
      <c r="Q294" s="34">
        <v>1</v>
      </c>
      <c r="R294" s="44">
        <v>1</v>
      </c>
      <c r="S294" s="44">
        <v>2</v>
      </c>
      <c r="T294" s="45"/>
      <c r="U294" s="45"/>
      <c r="V294" s="45"/>
      <c r="W294" s="45">
        <v>7680</v>
      </c>
    </row>
    <row r="295" spans="1:23" ht="15" customHeight="1">
      <c r="A295" s="27" t="s">
        <v>1229</v>
      </c>
      <c r="B295" s="37">
        <v>422</v>
      </c>
      <c r="C295" s="22" t="s">
        <v>745</v>
      </c>
      <c r="D295" s="22" t="s">
        <v>745</v>
      </c>
      <c r="E295" s="23" t="s">
        <v>1247</v>
      </c>
      <c r="F295" s="24" t="s">
        <v>1248</v>
      </c>
      <c r="G295" s="25" t="s">
        <v>168</v>
      </c>
      <c r="H295" s="26">
        <v>42316</v>
      </c>
      <c r="I295" s="30" t="s">
        <v>503</v>
      </c>
      <c r="J295" s="22">
        <v>0</v>
      </c>
      <c r="K295" s="22"/>
      <c r="L295" s="31">
        <v>0</v>
      </c>
      <c r="M295" s="32">
        <v>500</v>
      </c>
      <c r="N295" s="32">
        <v>0</v>
      </c>
      <c r="O295" s="32">
        <v>0</v>
      </c>
      <c r="P295" s="33" t="s">
        <v>1219</v>
      </c>
      <c r="Q295" s="34">
        <v>0</v>
      </c>
      <c r="R295" s="44">
        <v>0</v>
      </c>
      <c r="S295" s="44">
        <v>0</v>
      </c>
      <c r="T295" s="45"/>
      <c r="U295" s="45"/>
      <c r="V295" s="45"/>
      <c r="W295" s="45">
        <v>500</v>
      </c>
    </row>
    <row r="296" spans="1:23" ht="15" customHeight="1">
      <c r="A296" s="27" t="s">
        <v>1229</v>
      </c>
      <c r="B296" s="37">
        <v>423</v>
      </c>
      <c r="C296" s="22" t="s">
        <v>745</v>
      </c>
      <c r="D296" s="22" t="s">
        <v>745</v>
      </c>
      <c r="E296" s="23" t="s">
        <v>1249</v>
      </c>
      <c r="F296" s="24" t="s">
        <v>1250</v>
      </c>
      <c r="G296" s="25" t="s">
        <v>168</v>
      </c>
      <c r="H296" s="26">
        <v>42316</v>
      </c>
      <c r="I296" s="30" t="s">
        <v>503</v>
      </c>
      <c r="J296" s="22">
        <v>0</v>
      </c>
      <c r="K296" s="22"/>
      <c r="L296" s="31">
        <v>0</v>
      </c>
      <c r="M296" s="32">
        <v>500</v>
      </c>
      <c r="N296" s="32">
        <v>0</v>
      </c>
      <c r="O296" s="32">
        <v>0</v>
      </c>
      <c r="P296" s="33" t="s">
        <v>1219</v>
      </c>
      <c r="Q296" s="34">
        <v>0</v>
      </c>
      <c r="R296" s="44">
        <v>0</v>
      </c>
      <c r="S296" s="44">
        <v>0</v>
      </c>
      <c r="T296" s="45"/>
      <c r="U296" s="45"/>
      <c r="V296" s="45"/>
      <c r="W296" s="45">
        <v>500</v>
      </c>
    </row>
    <row r="297" spans="1:23" ht="15" customHeight="1">
      <c r="A297" s="27" t="s">
        <v>1229</v>
      </c>
      <c r="B297" s="37">
        <v>424</v>
      </c>
      <c r="C297" s="22" t="s">
        <v>745</v>
      </c>
      <c r="D297" s="22" t="s">
        <v>745</v>
      </c>
      <c r="E297" s="23" t="s">
        <v>1251</v>
      </c>
      <c r="F297" s="24" t="s">
        <v>1252</v>
      </c>
      <c r="G297" s="25" t="s">
        <v>168</v>
      </c>
      <c r="H297" s="26">
        <v>42316</v>
      </c>
      <c r="I297" s="30" t="s">
        <v>503</v>
      </c>
      <c r="J297" s="22">
        <v>0</v>
      </c>
      <c r="K297" s="22"/>
      <c r="L297" s="31">
        <v>0</v>
      </c>
      <c r="M297" s="32">
        <v>500</v>
      </c>
      <c r="N297" s="32">
        <v>0</v>
      </c>
      <c r="O297" s="32">
        <v>0</v>
      </c>
      <c r="P297" s="33" t="s">
        <v>1219</v>
      </c>
      <c r="Q297" s="34">
        <v>0</v>
      </c>
      <c r="R297" s="44">
        <v>0</v>
      </c>
      <c r="S297" s="44">
        <v>0</v>
      </c>
      <c r="T297" s="45"/>
      <c r="U297" s="45"/>
      <c r="V297" s="45"/>
      <c r="W297" s="45">
        <v>500</v>
      </c>
    </row>
    <row r="298" spans="1:23" ht="15" customHeight="1">
      <c r="A298" s="27" t="s">
        <v>1229</v>
      </c>
      <c r="B298" s="37">
        <v>425</v>
      </c>
      <c r="C298" s="22" t="s">
        <v>745</v>
      </c>
      <c r="D298" s="22" t="s">
        <v>55</v>
      </c>
      <c r="E298" s="23" t="s">
        <v>1253</v>
      </c>
      <c r="F298" s="24" t="s">
        <v>1242</v>
      </c>
      <c r="G298" s="25" t="s">
        <v>168</v>
      </c>
      <c r="H298" s="26">
        <v>42322</v>
      </c>
      <c r="I298" s="30" t="s">
        <v>507</v>
      </c>
      <c r="J298" s="22">
        <v>1580</v>
      </c>
      <c r="K298" s="22"/>
      <c r="L298" s="31">
        <v>1</v>
      </c>
      <c r="M298" s="32">
        <v>0</v>
      </c>
      <c r="N298" s="32">
        <v>3800</v>
      </c>
      <c r="O298" s="32">
        <v>280</v>
      </c>
      <c r="P298" s="33" t="s">
        <v>1254</v>
      </c>
      <c r="Q298" s="34">
        <v>1</v>
      </c>
      <c r="R298" s="44">
        <v>1</v>
      </c>
      <c r="S298" s="44">
        <v>1</v>
      </c>
      <c r="T298" s="45"/>
      <c r="U298" s="45"/>
      <c r="V298" s="45"/>
      <c r="W298" s="45">
        <v>3800</v>
      </c>
    </row>
    <row r="299" spans="1:23" ht="15" customHeight="1">
      <c r="A299" s="27" t="s">
        <v>1229</v>
      </c>
      <c r="B299" s="37">
        <v>426</v>
      </c>
      <c r="C299" s="22" t="s">
        <v>745</v>
      </c>
      <c r="D299" s="22" t="s">
        <v>745</v>
      </c>
      <c r="E299" s="23" t="s">
        <v>1255</v>
      </c>
      <c r="F299" s="24" t="s">
        <v>1248</v>
      </c>
      <c r="G299" s="25" t="s">
        <v>168</v>
      </c>
      <c r="H299" s="26">
        <v>42323</v>
      </c>
      <c r="I299" s="30" t="s">
        <v>503</v>
      </c>
      <c r="J299" s="22">
        <v>4145</v>
      </c>
      <c r="K299" s="22"/>
      <c r="L299" s="31">
        <v>3</v>
      </c>
      <c r="M299" s="32">
        <v>0</v>
      </c>
      <c r="N299" s="32">
        <v>11935</v>
      </c>
      <c r="O299" s="32">
        <v>840</v>
      </c>
      <c r="P299" s="33" t="s">
        <v>1256</v>
      </c>
      <c r="Q299" s="34">
        <v>1</v>
      </c>
      <c r="R299" s="44">
        <v>1.1000000000000001</v>
      </c>
      <c r="S299" s="44">
        <v>3.3</v>
      </c>
      <c r="T299" s="45"/>
      <c r="U299" s="45"/>
      <c r="V299" s="45"/>
      <c r="W299" s="45">
        <v>11935</v>
      </c>
    </row>
    <row r="300" spans="1:23" ht="15" customHeight="1">
      <c r="A300" s="27" t="s">
        <v>1229</v>
      </c>
      <c r="B300" s="37">
        <v>427</v>
      </c>
      <c r="C300" s="22" t="s">
        <v>745</v>
      </c>
      <c r="D300" s="22" t="s">
        <v>745</v>
      </c>
      <c r="E300" s="23" t="s">
        <v>1257</v>
      </c>
      <c r="F300" s="24" t="s">
        <v>1250</v>
      </c>
      <c r="G300" s="25" t="s">
        <v>168</v>
      </c>
      <c r="H300" s="26">
        <v>42323</v>
      </c>
      <c r="I300" s="30" t="s">
        <v>503</v>
      </c>
      <c r="J300" s="22">
        <v>4145</v>
      </c>
      <c r="K300" s="22"/>
      <c r="L300" s="31">
        <v>3</v>
      </c>
      <c r="M300" s="32">
        <v>0</v>
      </c>
      <c r="N300" s="32">
        <v>11935</v>
      </c>
      <c r="O300" s="32">
        <v>840</v>
      </c>
      <c r="P300" s="33" t="s">
        <v>1256</v>
      </c>
      <c r="Q300" s="34">
        <v>1</v>
      </c>
      <c r="R300" s="44">
        <v>1.1000000000000001</v>
      </c>
      <c r="S300" s="44">
        <v>3.3</v>
      </c>
      <c r="T300" s="45"/>
      <c r="U300" s="45"/>
      <c r="V300" s="45"/>
      <c r="W300" s="45">
        <v>11935</v>
      </c>
    </row>
    <row r="301" spans="1:23" ht="15" customHeight="1">
      <c r="A301" s="27" t="s">
        <v>1229</v>
      </c>
      <c r="B301" s="37">
        <v>428</v>
      </c>
      <c r="C301" s="22" t="s">
        <v>745</v>
      </c>
      <c r="D301" s="22" t="s">
        <v>745</v>
      </c>
      <c r="E301" s="23" t="s">
        <v>1258</v>
      </c>
      <c r="F301" s="24" t="s">
        <v>1252</v>
      </c>
      <c r="G301" s="25" t="s">
        <v>168</v>
      </c>
      <c r="H301" s="26">
        <v>42323</v>
      </c>
      <c r="I301" s="30" t="s">
        <v>503</v>
      </c>
      <c r="J301" s="22">
        <v>4145</v>
      </c>
      <c r="K301" s="22"/>
      <c r="L301" s="31">
        <v>3</v>
      </c>
      <c r="M301" s="32">
        <v>0</v>
      </c>
      <c r="N301" s="32">
        <v>11935</v>
      </c>
      <c r="O301" s="32">
        <v>840</v>
      </c>
      <c r="P301" s="33" t="s">
        <v>1256</v>
      </c>
      <c r="Q301" s="34">
        <v>1</v>
      </c>
      <c r="R301" s="44">
        <v>1.1000000000000001</v>
      </c>
      <c r="S301" s="44">
        <v>3.3</v>
      </c>
      <c r="T301" s="45"/>
      <c r="U301" s="45"/>
      <c r="V301" s="45"/>
      <c r="W301" s="45">
        <v>11935</v>
      </c>
    </row>
    <row r="302" spans="1:23" ht="15" customHeight="1">
      <c r="A302" s="27" t="s">
        <v>1229</v>
      </c>
      <c r="B302" s="37">
        <v>429</v>
      </c>
      <c r="C302" s="22" t="s">
        <v>745</v>
      </c>
      <c r="D302" s="22" t="s">
        <v>745</v>
      </c>
      <c r="E302" s="23" t="s">
        <v>1259</v>
      </c>
      <c r="F302" s="24" t="s">
        <v>1260</v>
      </c>
      <c r="G302" s="25" t="s">
        <v>168</v>
      </c>
      <c r="H302" s="26">
        <v>42323</v>
      </c>
      <c r="I302" s="30" t="s">
        <v>503</v>
      </c>
      <c r="J302" s="22">
        <v>4145</v>
      </c>
      <c r="K302" s="22"/>
      <c r="L302" s="31">
        <v>3</v>
      </c>
      <c r="M302" s="32">
        <v>0</v>
      </c>
      <c r="N302" s="32">
        <v>12435</v>
      </c>
      <c r="O302" s="32">
        <v>840</v>
      </c>
      <c r="P302" s="33" t="s">
        <v>1261</v>
      </c>
      <c r="Q302" s="34">
        <v>1</v>
      </c>
      <c r="R302" s="44">
        <v>1.1000000000000001</v>
      </c>
      <c r="S302" s="44">
        <v>3.3</v>
      </c>
      <c r="T302" s="45"/>
      <c r="U302" s="45"/>
      <c r="V302" s="45"/>
      <c r="W302" s="45">
        <v>12435</v>
      </c>
    </row>
    <row r="303" spans="1:23" ht="15" customHeight="1">
      <c r="A303" s="27" t="s">
        <v>1229</v>
      </c>
      <c r="B303" s="37">
        <v>430</v>
      </c>
      <c r="C303" s="22" t="s">
        <v>745</v>
      </c>
      <c r="D303" s="22" t="s">
        <v>745</v>
      </c>
      <c r="E303" s="23" t="s">
        <v>1262</v>
      </c>
      <c r="F303" s="24" t="s">
        <v>1263</v>
      </c>
      <c r="G303" s="25" t="s">
        <v>168</v>
      </c>
      <c r="H303" s="26">
        <v>42323</v>
      </c>
      <c r="I303" s="30" t="s">
        <v>989</v>
      </c>
      <c r="J303" s="22">
        <v>4145</v>
      </c>
      <c r="K303" s="22"/>
      <c r="L303" s="31">
        <v>3</v>
      </c>
      <c r="M303" s="32">
        <v>0</v>
      </c>
      <c r="N303" s="32">
        <v>12435</v>
      </c>
      <c r="O303" s="32">
        <v>840</v>
      </c>
      <c r="P303" s="33" t="s">
        <v>1232</v>
      </c>
      <c r="Q303" s="34">
        <v>1</v>
      </c>
      <c r="R303" s="44">
        <v>1.1000000000000001</v>
      </c>
      <c r="S303" s="44">
        <v>3.3</v>
      </c>
      <c r="T303" s="45"/>
      <c r="U303" s="45"/>
      <c r="V303" s="45"/>
      <c r="W303" s="45">
        <v>12435</v>
      </c>
    </row>
    <row r="304" spans="1:23" ht="15" customHeight="1">
      <c r="A304" s="27" t="s">
        <v>1229</v>
      </c>
      <c r="B304" s="37">
        <v>431</v>
      </c>
      <c r="C304" s="22" t="s">
        <v>745</v>
      </c>
      <c r="D304" s="22" t="s">
        <v>745</v>
      </c>
      <c r="E304" s="23" t="s">
        <v>1264</v>
      </c>
      <c r="F304" s="24" t="s">
        <v>1265</v>
      </c>
      <c r="G304" s="25" t="s">
        <v>168</v>
      </c>
      <c r="H304" s="26">
        <v>42323</v>
      </c>
      <c r="I304" s="30" t="s">
        <v>989</v>
      </c>
      <c r="J304" s="22">
        <v>4145</v>
      </c>
      <c r="K304" s="22"/>
      <c r="L304" s="31">
        <v>3</v>
      </c>
      <c r="M304" s="32">
        <v>0</v>
      </c>
      <c r="N304" s="32">
        <v>12435</v>
      </c>
      <c r="O304" s="32">
        <v>840</v>
      </c>
      <c r="P304" s="33" t="s">
        <v>1232</v>
      </c>
      <c r="Q304" s="34">
        <v>1</v>
      </c>
      <c r="R304" s="44">
        <v>1.1000000000000001</v>
      </c>
      <c r="S304" s="44">
        <v>3.3</v>
      </c>
      <c r="T304" s="45"/>
      <c r="U304" s="45"/>
      <c r="V304" s="45"/>
      <c r="W304" s="45">
        <v>12435</v>
      </c>
    </row>
    <row r="305" spans="1:23" ht="15" customHeight="1">
      <c r="A305" s="27" t="s">
        <v>1229</v>
      </c>
      <c r="B305" s="37">
        <v>432</v>
      </c>
      <c r="C305" s="22" t="s">
        <v>55</v>
      </c>
      <c r="D305" s="22" t="s">
        <v>55</v>
      </c>
      <c r="E305" s="23" t="s">
        <v>1266</v>
      </c>
      <c r="F305" s="24" t="s">
        <v>1267</v>
      </c>
      <c r="G305" s="25" t="s">
        <v>168</v>
      </c>
      <c r="H305" s="26">
        <v>42330</v>
      </c>
      <c r="I305" s="30" t="s">
        <v>989</v>
      </c>
      <c r="J305" s="22">
        <v>11780</v>
      </c>
      <c r="K305" s="22"/>
      <c r="L305" s="31">
        <v>1</v>
      </c>
      <c r="M305" s="32">
        <v>0</v>
      </c>
      <c r="N305" s="32">
        <v>4800</v>
      </c>
      <c r="O305" s="32">
        <v>280</v>
      </c>
      <c r="P305" s="33" t="s">
        <v>1268</v>
      </c>
      <c r="Q305" s="34">
        <v>1</v>
      </c>
      <c r="R305" s="44">
        <v>1</v>
      </c>
      <c r="S305" s="44">
        <v>1</v>
      </c>
      <c r="T305" s="45"/>
      <c r="U305" s="45"/>
      <c r="V305" s="45"/>
      <c r="W305" s="45">
        <v>4800</v>
      </c>
    </row>
    <row r="306" spans="1:23" ht="15" customHeight="1">
      <c r="A306" s="27" t="s">
        <v>1229</v>
      </c>
      <c r="B306" s="37">
        <v>433</v>
      </c>
      <c r="C306" s="22" t="s">
        <v>55</v>
      </c>
      <c r="D306" s="22" t="s">
        <v>55</v>
      </c>
      <c r="E306" s="23" t="s">
        <v>1269</v>
      </c>
      <c r="F306" s="24" t="s">
        <v>1270</v>
      </c>
      <c r="G306" s="25" t="s">
        <v>168</v>
      </c>
      <c r="H306" s="26">
        <v>42336</v>
      </c>
      <c r="I306" s="30" t="s">
        <v>1179</v>
      </c>
      <c r="J306" s="22">
        <v>1580</v>
      </c>
      <c r="K306" s="22"/>
      <c r="L306" s="31">
        <v>1</v>
      </c>
      <c r="M306" s="32">
        <v>0</v>
      </c>
      <c r="N306" s="32">
        <v>4800</v>
      </c>
      <c r="O306" s="32">
        <v>280</v>
      </c>
      <c r="P306" s="33" t="s">
        <v>990</v>
      </c>
      <c r="Q306" s="34">
        <v>1</v>
      </c>
      <c r="R306" s="44">
        <v>1</v>
      </c>
      <c r="S306" s="44">
        <v>1</v>
      </c>
      <c r="T306" s="45"/>
      <c r="U306" s="45"/>
      <c r="V306" s="45"/>
      <c r="W306" s="45">
        <v>4800</v>
      </c>
    </row>
    <row r="307" spans="1:23" ht="15" customHeight="1">
      <c r="A307" s="27" t="s">
        <v>1229</v>
      </c>
      <c r="B307" s="37">
        <v>434</v>
      </c>
      <c r="C307" s="22" t="s">
        <v>55</v>
      </c>
      <c r="D307" s="22" t="s">
        <v>55</v>
      </c>
      <c r="E307" s="23" t="s">
        <v>1271</v>
      </c>
      <c r="F307" s="24" t="s">
        <v>1272</v>
      </c>
      <c r="G307" s="25" t="s">
        <v>168</v>
      </c>
      <c r="H307" s="26">
        <v>42337</v>
      </c>
      <c r="I307" s="30" t="s">
        <v>503</v>
      </c>
      <c r="J307" s="22">
        <v>2780</v>
      </c>
      <c r="K307" s="22"/>
      <c r="L307" s="31">
        <v>3</v>
      </c>
      <c r="M307" s="32">
        <v>0</v>
      </c>
      <c r="N307" s="32">
        <v>13800</v>
      </c>
      <c r="O307" s="32">
        <v>1120</v>
      </c>
      <c r="P307" s="33" t="s">
        <v>1273</v>
      </c>
      <c r="Q307" s="34">
        <v>1</v>
      </c>
      <c r="R307" s="44">
        <v>1</v>
      </c>
      <c r="S307" s="44">
        <v>3</v>
      </c>
      <c r="T307" s="45"/>
      <c r="U307" s="45"/>
      <c r="V307" s="45"/>
      <c r="W307" s="45">
        <v>13800</v>
      </c>
    </row>
    <row r="308" spans="1:23" ht="15" customHeight="1">
      <c r="A308" s="27" t="s">
        <v>1229</v>
      </c>
      <c r="B308" s="37">
        <v>435</v>
      </c>
      <c r="C308" s="22" t="s">
        <v>55</v>
      </c>
      <c r="D308" s="22" t="s">
        <v>55</v>
      </c>
      <c r="E308" s="23" t="s">
        <v>1274</v>
      </c>
      <c r="F308" s="24" t="s">
        <v>1275</v>
      </c>
      <c r="G308" s="25" t="s">
        <v>168</v>
      </c>
      <c r="H308" s="26">
        <v>42338</v>
      </c>
      <c r="I308" s="30" t="s">
        <v>507</v>
      </c>
      <c r="J308" s="22">
        <v>1580</v>
      </c>
      <c r="K308" s="22"/>
      <c r="L308" s="31">
        <v>1</v>
      </c>
      <c r="M308" s="32">
        <v>0</v>
      </c>
      <c r="N308" s="32">
        <v>4800</v>
      </c>
      <c r="O308" s="32">
        <v>280</v>
      </c>
      <c r="P308" s="33" t="s">
        <v>990</v>
      </c>
      <c r="Q308" s="34">
        <v>1</v>
      </c>
      <c r="R308" s="44">
        <v>1</v>
      </c>
      <c r="S308" s="44">
        <v>1</v>
      </c>
      <c r="T308" s="45"/>
      <c r="U308" s="45"/>
      <c r="V308" s="45"/>
      <c r="W308" s="45">
        <v>4800</v>
      </c>
    </row>
    <row r="309" spans="1:23" ht="15" customHeight="1">
      <c r="A309" s="27" t="s">
        <v>1229</v>
      </c>
      <c r="B309" s="37">
        <v>436</v>
      </c>
      <c r="C309" s="22" t="s">
        <v>55</v>
      </c>
      <c r="D309" s="22" t="s">
        <v>55</v>
      </c>
      <c r="E309" s="23" t="s">
        <v>1276</v>
      </c>
      <c r="F309" s="24" t="s">
        <v>1054</v>
      </c>
      <c r="G309" s="25" t="s">
        <v>168</v>
      </c>
      <c r="H309" s="26">
        <v>42309</v>
      </c>
      <c r="I309" s="30" t="s">
        <v>503</v>
      </c>
      <c r="J309" s="22">
        <v>8280</v>
      </c>
      <c r="K309" s="22"/>
      <c r="L309" s="31">
        <v>2</v>
      </c>
      <c r="M309" s="32">
        <v>0</v>
      </c>
      <c r="N309" s="32">
        <v>8300</v>
      </c>
      <c r="O309" s="32">
        <v>560</v>
      </c>
      <c r="P309" s="33" t="s">
        <v>1277</v>
      </c>
      <c r="Q309" s="34">
        <v>0</v>
      </c>
      <c r="R309" s="44">
        <v>0</v>
      </c>
      <c r="S309" s="44">
        <v>0</v>
      </c>
      <c r="T309" s="45"/>
      <c r="U309" s="45"/>
      <c r="V309" s="45"/>
      <c r="W309" s="45">
        <v>8300</v>
      </c>
    </row>
    <row r="310" spans="1:23" ht="15" customHeight="1">
      <c r="A310" s="27" t="s">
        <v>1229</v>
      </c>
      <c r="B310" s="37">
        <v>437</v>
      </c>
      <c r="C310" s="22" t="s">
        <v>1011</v>
      </c>
      <c r="D310" s="22" t="s">
        <v>545</v>
      </c>
      <c r="E310" s="23" t="s">
        <v>1278</v>
      </c>
      <c r="F310" s="24" t="s">
        <v>935</v>
      </c>
      <c r="G310" s="25" t="s">
        <v>168</v>
      </c>
      <c r="H310" s="26">
        <v>42309</v>
      </c>
      <c r="I310" s="30" t="s">
        <v>507</v>
      </c>
      <c r="J310" s="22">
        <v>8320</v>
      </c>
      <c r="K310" s="22"/>
      <c r="L310" s="31">
        <v>1</v>
      </c>
      <c r="M310" s="32">
        <v>0</v>
      </c>
      <c r="N310" s="32">
        <v>7920</v>
      </c>
      <c r="O310" s="32">
        <v>400</v>
      </c>
      <c r="P310" s="33" t="s">
        <v>1215</v>
      </c>
      <c r="Q310" s="34">
        <v>0</v>
      </c>
      <c r="R310" s="44">
        <v>0</v>
      </c>
      <c r="S310" s="44">
        <v>0</v>
      </c>
      <c r="T310" s="45"/>
      <c r="U310" s="45"/>
      <c r="V310" s="45"/>
      <c r="W310" s="45">
        <v>7920</v>
      </c>
    </row>
    <row r="311" spans="1:23" ht="15" customHeight="1">
      <c r="A311" s="27" t="s">
        <v>1229</v>
      </c>
      <c r="B311" s="37">
        <v>438</v>
      </c>
      <c r="C311" s="22" t="s">
        <v>1011</v>
      </c>
      <c r="D311" s="22" t="s">
        <v>545</v>
      </c>
      <c r="E311" s="23" t="s">
        <v>1279</v>
      </c>
      <c r="F311" s="24" t="s">
        <v>1280</v>
      </c>
      <c r="G311" s="25" t="s">
        <v>168</v>
      </c>
      <c r="H311" s="26">
        <v>42309</v>
      </c>
      <c r="I311" s="30" t="s">
        <v>503</v>
      </c>
      <c r="J311" s="22">
        <v>4140</v>
      </c>
      <c r="K311" s="22"/>
      <c r="L311" s="31">
        <v>2</v>
      </c>
      <c r="M311" s="32">
        <v>0</v>
      </c>
      <c r="N311" s="32">
        <v>9660</v>
      </c>
      <c r="O311" s="32">
        <v>560</v>
      </c>
      <c r="P311" s="33" t="s">
        <v>1281</v>
      </c>
      <c r="Q311" s="34">
        <v>0</v>
      </c>
      <c r="R311" s="44">
        <v>0</v>
      </c>
      <c r="S311" s="44">
        <v>0</v>
      </c>
      <c r="T311" s="45"/>
      <c r="U311" s="45"/>
      <c r="V311" s="45"/>
      <c r="W311" s="45">
        <v>9660</v>
      </c>
    </row>
    <row r="312" spans="1:23" ht="15" customHeight="1">
      <c r="A312" s="27" t="s">
        <v>1229</v>
      </c>
      <c r="B312" s="37">
        <v>439</v>
      </c>
      <c r="C312" s="22" t="s">
        <v>1023</v>
      </c>
      <c r="D312" s="22" t="s">
        <v>545</v>
      </c>
      <c r="E312" s="23" t="s">
        <v>1282</v>
      </c>
      <c r="F312" s="24" t="s">
        <v>1283</v>
      </c>
      <c r="G312" s="25" t="s">
        <v>168</v>
      </c>
      <c r="H312" s="26">
        <v>42309</v>
      </c>
      <c r="I312" s="30" t="s">
        <v>503</v>
      </c>
      <c r="J312" s="22">
        <v>10960</v>
      </c>
      <c r="K312" s="22"/>
      <c r="L312" s="31">
        <v>1</v>
      </c>
      <c r="M312" s="32">
        <v>0</v>
      </c>
      <c r="N312" s="32">
        <v>5280</v>
      </c>
      <c r="O312" s="32">
        <v>400</v>
      </c>
      <c r="P312" s="33" t="s">
        <v>1284</v>
      </c>
      <c r="Q312" s="34">
        <v>0</v>
      </c>
      <c r="R312" s="44">
        <v>0</v>
      </c>
      <c r="S312" s="44">
        <v>0</v>
      </c>
      <c r="T312" s="45"/>
      <c r="U312" s="45"/>
      <c r="V312" s="45"/>
      <c r="W312" s="45">
        <v>5280</v>
      </c>
    </row>
    <row r="313" spans="1:23" ht="15" customHeight="1">
      <c r="A313" s="27" t="s">
        <v>1229</v>
      </c>
      <c r="B313" s="37">
        <v>440</v>
      </c>
      <c r="C313" s="22" t="s">
        <v>1023</v>
      </c>
      <c r="D313" s="22" t="s">
        <v>545</v>
      </c>
      <c r="E313" s="23" t="s">
        <v>1285</v>
      </c>
      <c r="F313" s="24" t="s">
        <v>1286</v>
      </c>
      <c r="G313" s="25" t="s">
        <v>168</v>
      </c>
      <c r="H313" s="26">
        <v>42313</v>
      </c>
      <c r="I313" s="30" t="s">
        <v>507</v>
      </c>
      <c r="J313" s="22">
        <v>13600</v>
      </c>
      <c r="K313" s="22"/>
      <c r="L313" s="31">
        <v>1</v>
      </c>
      <c r="M313" s="32">
        <v>0</v>
      </c>
      <c r="N313" s="32">
        <v>2640</v>
      </c>
      <c r="O313" s="32">
        <v>0</v>
      </c>
      <c r="P313" s="33" t="s">
        <v>1287</v>
      </c>
      <c r="Q313" s="34">
        <v>0</v>
      </c>
      <c r="R313" s="44">
        <v>0</v>
      </c>
      <c r="S313" s="44">
        <v>0</v>
      </c>
      <c r="T313" s="45"/>
      <c r="U313" s="45"/>
      <c r="V313" s="45"/>
      <c r="W313" s="45">
        <v>2640</v>
      </c>
    </row>
    <row r="314" spans="1:23" ht="15" customHeight="1">
      <c r="A314" s="27" t="s">
        <v>1229</v>
      </c>
      <c r="B314" s="37">
        <v>441</v>
      </c>
      <c r="C314" s="22" t="s">
        <v>55</v>
      </c>
      <c r="D314" s="22" t="s">
        <v>55</v>
      </c>
      <c r="E314" s="23" t="s">
        <v>1288</v>
      </c>
      <c r="F314" s="24" t="s">
        <v>1217</v>
      </c>
      <c r="G314" s="25" t="s">
        <v>168</v>
      </c>
      <c r="H314" s="26">
        <v>42314</v>
      </c>
      <c r="I314" s="30" t="s">
        <v>503</v>
      </c>
      <c r="J314" s="22">
        <v>9020</v>
      </c>
      <c r="K314" s="22"/>
      <c r="L314" s="31">
        <v>1</v>
      </c>
      <c r="M314" s="32">
        <v>0</v>
      </c>
      <c r="N314" s="32">
        <v>4780</v>
      </c>
      <c r="O314" s="32">
        <v>280</v>
      </c>
      <c r="P314" s="33" t="s">
        <v>1289</v>
      </c>
      <c r="Q314" s="34">
        <v>0</v>
      </c>
      <c r="R314" s="44">
        <v>0</v>
      </c>
      <c r="S314" s="44">
        <v>0</v>
      </c>
      <c r="T314" s="45"/>
      <c r="U314" s="45"/>
      <c r="V314" s="45"/>
      <c r="W314" s="45">
        <v>4780</v>
      </c>
    </row>
    <row r="315" spans="1:23" ht="15" customHeight="1">
      <c r="A315" s="27" t="s">
        <v>1229</v>
      </c>
      <c r="B315" s="37">
        <v>442</v>
      </c>
      <c r="C315" s="22" t="s">
        <v>1011</v>
      </c>
      <c r="D315" s="22" t="s">
        <v>549</v>
      </c>
      <c r="E315" s="23" t="s">
        <v>1290</v>
      </c>
      <c r="F315" s="24" t="s">
        <v>1291</v>
      </c>
      <c r="G315" s="25" t="s">
        <v>168</v>
      </c>
      <c r="H315" s="26">
        <v>42315</v>
      </c>
      <c r="I315" s="30" t="s">
        <v>503</v>
      </c>
      <c r="J315" s="22">
        <v>2780</v>
      </c>
      <c r="K315" s="22"/>
      <c r="L315" s="31">
        <v>3</v>
      </c>
      <c r="M315" s="32">
        <v>0</v>
      </c>
      <c r="N315" s="32">
        <v>13800</v>
      </c>
      <c r="O315" s="32">
        <v>840</v>
      </c>
      <c r="P315" s="33" t="s">
        <v>1292</v>
      </c>
      <c r="Q315" s="34">
        <v>0</v>
      </c>
      <c r="R315" s="44">
        <v>0</v>
      </c>
      <c r="S315" s="44">
        <v>0</v>
      </c>
      <c r="T315" s="45"/>
      <c r="U315" s="45"/>
      <c r="V315" s="45"/>
      <c r="W315" s="45">
        <v>13800</v>
      </c>
    </row>
    <row r="316" spans="1:23" ht="15" customHeight="1">
      <c r="A316" s="27" t="s">
        <v>1229</v>
      </c>
      <c r="B316" s="37">
        <v>443</v>
      </c>
      <c r="C316" s="22" t="s">
        <v>1011</v>
      </c>
      <c r="D316" s="22" t="s">
        <v>545</v>
      </c>
      <c r="E316" s="23" t="s">
        <v>1293</v>
      </c>
      <c r="F316" s="24" t="s">
        <v>1294</v>
      </c>
      <c r="G316" s="25" t="s">
        <v>168</v>
      </c>
      <c r="H316" s="26">
        <v>42315</v>
      </c>
      <c r="I316" s="30" t="s">
        <v>1179</v>
      </c>
      <c r="J316" s="22">
        <v>880</v>
      </c>
      <c r="K316" s="22"/>
      <c r="L316" s="31">
        <v>1</v>
      </c>
      <c r="M316" s="32">
        <v>0</v>
      </c>
      <c r="N316" s="32">
        <v>5500</v>
      </c>
      <c r="O316" s="32">
        <v>280</v>
      </c>
      <c r="P316" s="33" t="s">
        <v>1295</v>
      </c>
      <c r="Q316" s="34">
        <v>0</v>
      </c>
      <c r="R316" s="44">
        <v>0</v>
      </c>
      <c r="S316" s="44">
        <v>0</v>
      </c>
      <c r="T316" s="45"/>
      <c r="U316" s="45"/>
      <c r="V316" s="45"/>
      <c r="W316" s="45">
        <v>5500</v>
      </c>
    </row>
    <row r="317" spans="1:23" ht="15" customHeight="1">
      <c r="A317" s="27" t="s">
        <v>1229</v>
      </c>
      <c r="B317" s="37">
        <v>444</v>
      </c>
      <c r="C317" s="22" t="s">
        <v>1011</v>
      </c>
      <c r="D317" s="22" t="s">
        <v>549</v>
      </c>
      <c r="E317" s="23" t="s">
        <v>1296</v>
      </c>
      <c r="F317" s="24" t="s">
        <v>1297</v>
      </c>
      <c r="G317" s="25" t="s">
        <v>168</v>
      </c>
      <c r="H317" s="26">
        <v>42315</v>
      </c>
      <c r="I317" s="30" t="s">
        <v>503</v>
      </c>
      <c r="J317" s="22">
        <v>3440</v>
      </c>
      <c r="K317" s="22"/>
      <c r="L317" s="31">
        <v>3</v>
      </c>
      <c r="M317" s="32">
        <v>0</v>
      </c>
      <c r="N317" s="32">
        <v>15840</v>
      </c>
      <c r="O317" s="32">
        <v>0</v>
      </c>
      <c r="P317" s="33" t="s">
        <v>1298</v>
      </c>
      <c r="Q317" s="34">
        <v>0</v>
      </c>
      <c r="R317" s="44">
        <v>0</v>
      </c>
      <c r="S317" s="44">
        <v>0</v>
      </c>
      <c r="T317" s="45"/>
      <c r="U317" s="45"/>
      <c r="V317" s="45"/>
      <c r="W317" s="45">
        <v>15840</v>
      </c>
    </row>
    <row r="318" spans="1:23" ht="15" customHeight="1">
      <c r="A318" s="27" t="s">
        <v>1229</v>
      </c>
      <c r="B318" s="37">
        <v>445</v>
      </c>
      <c r="C318" s="22" t="s">
        <v>1011</v>
      </c>
      <c r="D318" s="22" t="s">
        <v>545</v>
      </c>
      <c r="E318" s="23" t="s">
        <v>1299</v>
      </c>
      <c r="F318" s="24" t="s">
        <v>1300</v>
      </c>
      <c r="G318" s="25" t="s">
        <v>168</v>
      </c>
      <c r="H318" s="26">
        <v>42316</v>
      </c>
      <c r="I318" s="30" t="s">
        <v>503</v>
      </c>
      <c r="J318" s="22">
        <v>6040</v>
      </c>
      <c r="K318" s="22"/>
      <c r="L318" s="31">
        <v>2</v>
      </c>
      <c r="M318" s="32">
        <v>0</v>
      </c>
      <c r="N318" s="32">
        <v>7760</v>
      </c>
      <c r="O318" s="32">
        <v>560</v>
      </c>
      <c r="P318" s="33" t="s">
        <v>1301</v>
      </c>
      <c r="Q318" s="34">
        <v>0</v>
      </c>
      <c r="R318" s="44">
        <v>0</v>
      </c>
      <c r="S318" s="44">
        <v>0</v>
      </c>
      <c r="T318" s="45"/>
      <c r="U318" s="45"/>
      <c r="V318" s="45"/>
      <c r="W318" s="45">
        <v>7760</v>
      </c>
    </row>
    <row r="319" spans="1:23" ht="15" customHeight="1">
      <c r="A319" s="27" t="s">
        <v>1229</v>
      </c>
      <c r="B319" s="37">
        <v>446</v>
      </c>
      <c r="C319" s="22" t="s">
        <v>1023</v>
      </c>
      <c r="D319" s="22" t="s">
        <v>549</v>
      </c>
      <c r="E319" s="23" t="s">
        <v>1302</v>
      </c>
      <c r="F319" s="24" t="s">
        <v>1300</v>
      </c>
      <c r="G319" s="25" t="s">
        <v>168</v>
      </c>
      <c r="H319" s="26">
        <v>42316</v>
      </c>
      <c r="I319" s="30" t="s">
        <v>503</v>
      </c>
      <c r="J319" s="22">
        <v>5330</v>
      </c>
      <c r="K319" s="22"/>
      <c r="L319" s="31">
        <v>3</v>
      </c>
      <c r="M319" s="32">
        <v>0</v>
      </c>
      <c r="N319" s="32">
        <v>13950</v>
      </c>
      <c r="O319" s="32">
        <v>800</v>
      </c>
      <c r="P319" s="33" t="s">
        <v>1303</v>
      </c>
      <c r="Q319" s="34">
        <v>0</v>
      </c>
      <c r="R319" s="44">
        <v>0</v>
      </c>
      <c r="S319" s="44">
        <v>0</v>
      </c>
      <c r="T319" s="45"/>
      <c r="U319" s="45"/>
      <c r="V319" s="45"/>
      <c r="W319" s="45">
        <v>13950</v>
      </c>
    </row>
    <row r="320" spans="1:23" ht="15" customHeight="1">
      <c r="A320" s="27" t="s">
        <v>1229</v>
      </c>
      <c r="B320" s="37">
        <v>447</v>
      </c>
      <c r="C320" s="22" t="s">
        <v>55</v>
      </c>
      <c r="D320" s="22" t="s">
        <v>55</v>
      </c>
      <c r="E320" s="23" t="s">
        <v>1304</v>
      </c>
      <c r="F320" s="24" t="s">
        <v>1086</v>
      </c>
      <c r="G320" s="25" t="s">
        <v>168</v>
      </c>
      <c r="H320" s="26">
        <v>42316</v>
      </c>
      <c r="I320" s="30" t="s">
        <v>503</v>
      </c>
      <c r="J320" s="22">
        <v>5500</v>
      </c>
      <c r="K320" s="22"/>
      <c r="L320" s="31">
        <v>2</v>
      </c>
      <c r="M320" s="32">
        <v>0</v>
      </c>
      <c r="N320" s="32">
        <v>8300</v>
      </c>
      <c r="O320" s="32">
        <v>560</v>
      </c>
      <c r="P320" s="33" t="s">
        <v>1305</v>
      </c>
      <c r="Q320" s="34">
        <v>0</v>
      </c>
      <c r="R320" s="44">
        <v>0</v>
      </c>
      <c r="S320" s="44">
        <v>0</v>
      </c>
      <c r="T320" s="45"/>
      <c r="U320" s="45"/>
      <c r="V320" s="45"/>
      <c r="W320" s="45">
        <v>8300</v>
      </c>
    </row>
    <row r="321" spans="1:23" ht="15" customHeight="1">
      <c r="A321" s="27" t="s">
        <v>1229</v>
      </c>
      <c r="B321" s="37">
        <v>448</v>
      </c>
      <c r="C321" s="22" t="s">
        <v>1122</v>
      </c>
      <c r="D321" s="22" t="s">
        <v>549</v>
      </c>
      <c r="E321" s="23" t="s">
        <v>1306</v>
      </c>
      <c r="F321" s="24" t="s">
        <v>1307</v>
      </c>
      <c r="G321" s="25" t="s">
        <v>168</v>
      </c>
      <c r="H321" s="26">
        <v>42321</v>
      </c>
      <c r="I321" s="30" t="s">
        <v>503</v>
      </c>
      <c r="J321" s="22">
        <v>5780</v>
      </c>
      <c r="K321" s="22"/>
      <c r="L321" s="31">
        <v>0</v>
      </c>
      <c r="M321" s="32">
        <v>0</v>
      </c>
      <c r="N321" s="32">
        <v>25800</v>
      </c>
      <c r="O321" s="32">
        <v>0</v>
      </c>
      <c r="P321" s="33" t="s">
        <v>1308</v>
      </c>
      <c r="Q321" s="34">
        <v>0</v>
      </c>
      <c r="R321" s="44">
        <v>0</v>
      </c>
      <c r="S321" s="44">
        <v>0</v>
      </c>
      <c r="T321" s="45"/>
      <c r="U321" s="45"/>
      <c r="V321" s="45"/>
      <c r="W321" s="45">
        <v>25800</v>
      </c>
    </row>
    <row r="322" spans="1:23" ht="15" customHeight="1">
      <c r="A322" s="27" t="s">
        <v>1229</v>
      </c>
      <c r="B322" s="37">
        <v>449</v>
      </c>
      <c r="C322" s="22" t="s">
        <v>1309</v>
      </c>
      <c r="D322" s="22" t="s">
        <v>549</v>
      </c>
      <c r="E322" s="23" t="s">
        <v>1310</v>
      </c>
      <c r="F322" s="24" t="s">
        <v>1311</v>
      </c>
      <c r="G322" s="25" t="s">
        <v>168</v>
      </c>
      <c r="H322" s="26">
        <v>42322</v>
      </c>
      <c r="I322" s="30" t="s">
        <v>989</v>
      </c>
      <c r="J322" s="22">
        <v>7580</v>
      </c>
      <c r="K322" s="22"/>
      <c r="L322" s="31">
        <v>6</v>
      </c>
      <c r="M322" s="32">
        <v>0</v>
      </c>
      <c r="N322" s="32">
        <v>27900</v>
      </c>
      <c r="O322" s="32">
        <v>1800</v>
      </c>
      <c r="P322" s="33" t="s">
        <v>1312</v>
      </c>
      <c r="Q322" s="34">
        <v>0</v>
      </c>
      <c r="R322" s="44">
        <v>0</v>
      </c>
      <c r="S322" s="44">
        <v>0</v>
      </c>
      <c r="T322" s="45"/>
      <c r="U322" s="45"/>
      <c r="V322" s="45"/>
      <c r="W322" s="45">
        <v>27900</v>
      </c>
    </row>
    <row r="323" spans="1:23" ht="15" customHeight="1">
      <c r="A323" s="27" t="s">
        <v>1229</v>
      </c>
      <c r="B323" s="37">
        <v>450</v>
      </c>
      <c r="C323" s="22" t="s">
        <v>1011</v>
      </c>
      <c r="D323" s="22" t="s">
        <v>545</v>
      </c>
      <c r="E323" s="23" t="s">
        <v>1313</v>
      </c>
      <c r="F323" s="24" t="s">
        <v>747</v>
      </c>
      <c r="G323" s="25" t="s">
        <v>168</v>
      </c>
      <c r="H323" s="26">
        <v>42322</v>
      </c>
      <c r="I323" s="30" t="s">
        <v>514</v>
      </c>
      <c r="J323" s="22">
        <v>2552</v>
      </c>
      <c r="K323" s="22"/>
      <c r="L323" s="31">
        <v>1</v>
      </c>
      <c r="M323" s="32">
        <v>0</v>
      </c>
      <c r="N323" s="32">
        <v>3828</v>
      </c>
      <c r="O323" s="32">
        <v>280</v>
      </c>
      <c r="P323" s="33" t="s">
        <v>1314</v>
      </c>
      <c r="Q323" s="34">
        <v>0</v>
      </c>
      <c r="R323" s="44">
        <v>0</v>
      </c>
      <c r="S323" s="44">
        <v>0</v>
      </c>
      <c r="T323" s="45"/>
      <c r="U323" s="45"/>
      <c r="V323" s="45"/>
      <c r="W323" s="45">
        <v>3828</v>
      </c>
    </row>
    <row r="324" spans="1:23" ht="15" customHeight="1">
      <c r="A324" s="27" t="s">
        <v>1229</v>
      </c>
      <c r="B324" s="37">
        <v>451</v>
      </c>
      <c r="C324" s="22" t="s">
        <v>1122</v>
      </c>
      <c r="D324" s="22" t="s">
        <v>549</v>
      </c>
      <c r="E324" s="23" t="s">
        <v>1315</v>
      </c>
      <c r="F324" s="24" t="s">
        <v>1316</v>
      </c>
      <c r="G324" s="25" t="s">
        <v>168</v>
      </c>
      <c r="H324" s="26">
        <v>42322</v>
      </c>
      <c r="I324" s="30" t="s">
        <v>503</v>
      </c>
      <c r="J324" s="22">
        <v>8300</v>
      </c>
      <c r="K324" s="22"/>
      <c r="L324" s="31">
        <v>6</v>
      </c>
      <c r="M324" s="32">
        <v>0</v>
      </c>
      <c r="N324" s="32">
        <v>23280</v>
      </c>
      <c r="O324" s="32">
        <v>0</v>
      </c>
      <c r="P324" s="33" t="s">
        <v>1317</v>
      </c>
      <c r="Q324" s="34">
        <v>0</v>
      </c>
      <c r="R324" s="44">
        <v>0</v>
      </c>
      <c r="S324" s="44">
        <v>0</v>
      </c>
      <c r="T324" s="45"/>
      <c r="U324" s="45"/>
      <c r="V324" s="45"/>
      <c r="W324" s="45">
        <v>23280</v>
      </c>
    </row>
    <row r="325" spans="1:23" ht="15" customHeight="1">
      <c r="A325" s="27" t="s">
        <v>1229</v>
      </c>
      <c r="B325" s="37">
        <v>452</v>
      </c>
      <c r="C325" s="22" t="s">
        <v>1122</v>
      </c>
      <c r="D325" s="22" t="s">
        <v>549</v>
      </c>
      <c r="E325" s="23" t="s">
        <v>1318</v>
      </c>
      <c r="F325" s="24" t="s">
        <v>1319</v>
      </c>
      <c r="G325" s="25" t="s">
        <v>168</v>
      </c>
      <c r="H325" s="26">
        <v>42322</v>
      </c>
      <c r="I325" s="30" t="s">
        <v>507</v>
      </c>
      <c r="J325" s="22">
        <v>8300</v>
      </c>
      <c r="K325" s="22"/>
      <c r="L325" s="31">
        <v>6</v>
      </c>
      <c r="M325" s="32">
        <v>0</v>
      </c>
      <c r="N325" s="32">
        <v>23280</v>
      </c>
      <c r="O325" s="32">
        <v>280</v>
      </c>
      <c r="P325" s="33" t="s">
        <v>1320</v>
      </c>
      <c r="Q325" s="34">
        <v>0</v>
      </c>
      <c r="R325" s="44">
        <v>0</v>
      </c>
      <c r="S325" s="44">
        <v>0</v>
      </c>
      <c r="T325" s="45"/>
      <c r="U325" s="45"/>
      <c r="V325" s="45"/>
      <c r="W325" s="45">
        <v>23280</v>
      </c>
    </row>
    <row r="326" spans="1:23" ht="15" customHeight="1">
      <c r="A326" s="27" t="s">
        <v>1229</v>
      </c>
      <c r="B326" s="37">
        <v>453</v>
      </c>
      <c r="C326" s="22" t="s">
        <v>1011</v>
      </c>
      <c r="D326" s="22" t="s">
        <v>549</v>
      </c>
      <c r="E326" s="23" t="s">
        <v>1321</v>
      </c>
      <c r="F326" s="24" t="s">
        <v>807</v>
      </c>
      <c r="G326" s="25" t="s">
        <v>168</v>
      </c>
      <c r="H326" s="26">
        <v>42322</v>
      </c>
      <c r="I326" s="30" t="s">
        <v>514</v>
      </c>
      <c r="J326" s="22">
        <v>2780</v>
      </c>
      <c r="K326" s="22"/>
      <c r="L326" s="31">
        <v>3</v>
      </c>
      <c r="M326" s="32">
        <v>0</v>
      </c>
      <c r="N326" s="32">
        <v>13800</v>
      </c>
      <c r="O326" s="32">
        <v>840</v>
      </c>
      <c r="P326" s="33" t="s">
        <v>1292</v>
      </c>
      <c r="Q326" s="34">
        <v>0</v>
      </c>
      <c r="R326" s="44">
        <v>0</v>
      </c>
      <c r="S326" s="44">
        <v>0</v>
      </c>
      <c r="T326" s="45"/>
      <c r="U326" s="45"/>
      <c r="V326" s="45"/>
      <c r="W326" s="45">
        <v>13800</v>
      </c>
    </row>
    <row r="327" spans="1:23" ht="15" customHeight="1">
      <c r="A327" s="27" t="s">
        <v>1229</v>
      </c>
      <c r="B327" s="37">
        <v>454</v>
      </c>
      <c r="C327" s="22" t="s">
        <v>55</v>
      </c>
      <c r="D327" s="22" t="s">
        <v>55</v>
      </c>
      <c r="E327" s="23" t="s">
        <v>1322</v>
      </c>
      <c r="F327" s="24" t="s">
        <v>1084</v>
      </c>
      <c r="G327" s="25" t="s">
        <v>168</v>
      </c>
      <c r="H327" s="26">
        <v>42322</v>
      </c>
      <c r="I327" s="30" t="s">
        <v>503</v>
      </c>
      <c r="J327" s="22">
        <v>4800</v>
      </c>
      <c r="K327" s="22"/>
      <c r="L327" s="31">
        <v>2</v>
      </c>
      <c r="M327" s="32">
        <v>0</v>
      </c>
      <c r="N327" s="32">
        <v>9000</v>
      </c>
      <c r="O327" s="32">
        <v>560</v>
      </c>
      <c r="P327" s="33" t="s">
        <v>1323</v>
      </c>
      <c r="Q327" s="34">
        <v>0</v>
      </c>
      <c r="R327" s="44">
        <v>0</v>
      </c>
      <c r="S327" s="44">
        <v>0</v>
      </c>
      <c r="T327" s="45"/>
      <c r="U327" s="45"/>
      <c r="V327" s="45"/>
      <c r="W327" s="45">
        <v>9000</v>
      </c>
    </row>
    <row r="328" spans="1:23" ht="15" customHeight="1">
      <c r="A328" s="27" t="s">
        <v>1229</v>
      </c>
      <c r="B328" s="37">
        <v>455</v>
      </c>
      <c r="C328" s="22" t="s">
        <v>1011</v>
      </c>
      <c r="D328" s="22" t="s">
        <v>545</v>
      </c>
      <c r="E328" s="23" t="s">
        <v>1324</v>
      </c>
      <c r="F328" s="24" t="s">
        <v>1325</v>
      </c>
      <c r="G328" s="25" t="s">
        <v>168</v>
      </c>
      <c r="H328" s="26">
        <v>42323</v>
      </c>
      <c r="I328" s="30" t="s">
        <v>989</v>
      </c>
      <c r="J328" s="22">
        <v>2552</v>
      </c>
      <c r="K328" s="22"/>
      <c r="L328" s="31">
        <v>1</v>
      </c>
      <c r="M328" s="32">
        <v>0</v>
      </c>
      <c r="N328" s="32">
        <v>3828</v>
      </c>
      <c r="O328" s="32">
        <v>0</v>
      </c>
      <c r="P328" s="33" t="s">
        <v>1326</v>
      </c>
      <c r="Q328" s="34">
        <v>0</v>
      </c>
      <c r="R328" s="44">
        <v>0</v>
      </c>
      <c r="S328" s="44">
        <v>0</v>
      </c>
      <c r="T328" s="45"/>
      <c r="U328" s="45"/>
      <c r="V328" s="45"/>
      <c r="W328" s="45">
        <v>3828</v>
      </c>
    </row>
    <row r="329" spans="1:23" ht="15" customHeight="1">
      <c r="A329" s="27" t="s">
        <v>1229</v>
      </c>
      <c r="B329" s="37">
        <v>456</v>
      </c>
      <c r="C329" s="22" t="s">
        <v>1011</v>
      </c>
      <c r="D329" s="22" t="s">
        <v>545</v>
      </c>
      <c r="E329" s="23" t="s">
        <v>1327</v>
      </c>
      <c r="F329" s="24" t="s">
        <v>1328</v>
      </c>
      <c r="G329" s="25" t="s">
        <v>168</v>
      </c>
      <c r="H329" s="26">
        <v>42326</v>
      </c>
      <c r="I329" s="30" t="s">
        <v>989</v>
      </c>
      <c r="J329" s="22">
        <v>8820</v>
      </c>
      <c r="K329" s="22"/>
      <c r="L329" s="31">
        <v>2</v>
      </c>
      <c r="M329" s="32">
        <v>0</v>
      </c>
      <c r="N329" s="32">
        <v>7760</v>
      </c>
      <c r="O329" s="32">
        <v>560</v>
      </c>
      <c r="P329" s="33" t="s">
        <v>1329</v>
      </c>
      <c r="Q329" s="34">
        <v>0</v>
      </c>
      <c r="R329" s="44">
        <v>0</v>
      </c>
      <c r="S329" s="44">
        <v>0</v>
      </c>
      <c r="T329" s="45"/>
      <c r="U329" s="45"/>
      <c r="V329" s="45"/>
      <c r="W329" s="45">
        <v>7760</v>
      </c>
    </row>
    <row r="330" spans="1:23" ht="15" customHeight="1">
      <c r="A330" s="27" t="s">
        <v>1229</v>
      </c>
      <c r="B330" s="37">
        <v>457</v>
      </c>
      <c r="C330" s="22" t="s">
        <v>1011</v>
      </c>
      <c r="D330" s="22" t="s">
        <v>545</v>
      </c>
      <c r="E330" s="23" t="s">
        <v>1330</v>
      </c>
      <c r="F330" s="24" t="s">
        <v>983</v>
      </c>
      <c r="G330" s="25" t="s">
        <v>168</v>
      </c>
      <c r="H330" s="26">
        <v>42328</v>
      </c>
      <c r="I330" s="30" t="s">
        <v>507</v>
      </c>
      <c r="J330" s="22">
        <v>8465</v>
      </c>
      <c r="K330" s="22"/>
      <c r="L330" s="31">
        <v>1</v>
      </c>
      <c r="M330" s="32">
        <v>0</v>
      </c>
      <c r="N330" s="32">
        <v>5335</v>
      </c>
      <c r="O330" s="32">
        <v>560</v>
      </c>
      <c r="P330" s="33" t="s">
        <v>1331</v>
      </c>
      <c r="Q330" s="34">
        <v>0</v>
      </c>
      <c r="R330" s="44">
        <v>0</v>
      </c>
      <c r="S330" s="44">
        <v>0</v>
      </c>
      <c r="T330" s="45"/>
      <c r="U330" s="45"/>
      <c r="V330" s="45"/>
      <c r="W330" s="45">
        <v>5335</v>
      </c>
    </row>
    <row r="331" spans="1:23" ht="15" customHeight="1">
      <c r="A331" s="27" t="s">
        <v>1229</v>
      </c>
      <c r="B331" s="37">
        <v>458</v>
      </c>
      <c r="C331" s="22" t="s">
        <v>1023</v>
      </c>
      <c r="D331" s="22" t="s">
        <v>549</v>
      </c>
      <c r="E331" s="23" t="s">
        <v>1332</v>
      </c>
      <c r="F331" s="24" t="s">
        <v>983</v>
      </c>
      <c r="G331" s="25" t="s">
        <v>168</v>
      </c>
      <c r="H331" s="26">
        <v>42328</v>
      </c>
      <c r="I331" s="30" t="s">
        <v>507</v>
      </c>
      <c r="J331" s="22">
        <v>3440</v>
      </c>
      <c r="K331" s="22"/>
      <c r="L331" s="31">
        <v>3</v>
      </c>
      <c r="M331" s="32">
        <v>0</v>
      </c>
      <c r="N331" s="32">
        <v>15840</v>
      </c>
      <c r="O331" s="32">
        <v>0</v>
      </c>
      <c r="P331" s="33" t="s">
        <v>1333</v>
      </c>
      <c r="Q331" s="34">
        <v>0</v>
      </c>
      <c r="R331" s="44">
        <v>0</v>
      </c>
      <c r="S331" s="44">
        <v>0</v>
      </c>
      <c r="T331" s="45"/>
      <c r="U331" s="45"/>
      <c r="V331" s="45"/>
      <c r="W331" s="45">
        <v>15840</v>
      </c>
    </row>
    <row r="332" spans="1:23" ht="15" customHeight="1">
      <c r="A332" s="27" t="s">
        <v>1229</v>
      </c>
      <c r="B332" s="37">
        <v>459</v>
      </c>
      <c r="C332" s="22" t="s">
        <v>55</v>
      </c>
      <c r="D332" s="22" t="s">
        <v>55</v>
      </c>
      <c r="E332" s="23" t="s">
        <v>1334</v>
      </c>
      <c r="F332" s="24" t="s">
        <v>1097</v>
      </c>
      <c r="G332" s="25" t="s">
        <v>168</v>
      </c>
      <c r="H332" s="26">
        <v>42328</v>
      </c>
      <c r="I332" s="30" t="s">
        <v>507</v>
      </c>
      <c r="J332" s="22">
        <v>7580</v>
      </c>
      <c r="K332" s="22"/>
      <c r="L332" s="31">
        <v>2</v>
      </c>
      <c r="M332" s="32">
        <v>0</v>
      </c>
      <c r="N332" s="32">
        <v>9000</v>
      </c>
      <c r="O332" s="32">
        <v>560</v>
      </c>
      <c r="P332" s="33" t="s">
        <v>1335</v>
      </c>
      <c r="Q332" s="34">
        <v>0</v>
      </c>
      <c r="R332" s="44">
        <v>0</v>
      </c>
      <c r="S332" s="44">
        <v>0</v>
      </c>
      <c r="T332" s="45"/>
      <c r="U332" s="45"/>
      <c r="V332" s="45"/>
      <c r="W332" s="45">
        <v>9000</v>
      </c>
    </row>
    <row r="333" spans="1:23" ht="15" customHeight="1">
      <c r="A333" s="27" t="s">
        <v>1229</v>
      </c>
      <c r="B333" s="37">
        <v>460</v>
      </c>
      <c r="C333" s="22" t="s">
        <v>1122</v>
      </c>
      <c r="D333" s="22" t="s">
        <v>549</v>
      </c>
      <c r="E333" s="23" t="s">
        <v>1336</v>
      </c>
      <c r="F333" s="24" t="s">
        <v>1337</v>
      </c>
      <c r="G333" s="25" t="s">
        <v>168</v>
      </c>
      <c r="H333" s="26">
        <v>42330</v>
      </c>
      <c r="I333" s="30" t="s">
        <v>507</v>
      </c>
      <c r="J333" s="22">
        <v>8300</v>
      </c>
      <c r="K333" s="22"/>
      <c r="L333" s="31">
        <v>6</v>
      </c>
      <c r="M333" s="32">
        <v>0</v>
      </c>
      <c r="N333" s="32">
        <v>23280</v>
      </c>
      <c r="O333" s="32">
        <v>1680</v>
      </c>
      <c r="P333" s="33" t="s">
        <v>1338</v>
      </c>
      <c r="Q333" s="34">
        <v>0</v>
      </c>
      <c r="R333" s="44">
        <v>0</v>
      </c>
      <c r="S333" s="44">
        <v>0</v>
      </c>
      <c r="T333" s="45"/>
      <c r="U333" s="45"/>
      <c r="V333" s="45"/>
      <c r="W333" s="45">
        <v>23280</v>
      </c>
    </row>
    <row r="334" spans="1:23" ht="15" customHeight="1">
      <c r="A334" s="27" t="s">
        <v>1229</v>
      </c>
      <c r="B334" s="37">
        <v>461</v>
      </c>
      <c r="C334" s="22" t="s">
        <v>1011</v>
      </c>
      <c r="D334" s="22" t="s">
        <v>549</v>
      </c>
      <c r="E334" s="23" t="s">
        <v>1339</v>
      </c>
      <c r="F334" s="24" t="s">
        <v>1340</v>
      </c>
      <c r="G334" s="25" t="s">
        <v>168</v>
      </c>
      <c r="H334" s="26">
        <v>42330</v>
      </c>
      <c r="I334" s="30" t="s">
        <v>507</v>
      </c>
      <c r="J334" s="22">
        <v>3440</v>
      </c>
      <c r="K334" s="22"/>
      <c r="L334" s="31">
        <v>3</v>
      </c>
      <c r="M334" s="32">
        <v>0</v>
      </c>
      <c r="N334" s="32">
        <v>15840</v>
      </c>
      <c r="O334" s="32">
        <v>900</v>
      </c>
      <c r="P334" s="33" t="s">
        <v>1341</v>
      </c>
      <c r="Q334" s="34">
        <v>0</v>
      </c>
      <c r="R334" s="44">
        <v>0</v>
      </c>
      <c r="S334" s="44">
        <v>0</v>
      </c>
      <c r="T334" s="45"/>
      <c r="U334" s="45"/>
      <c r="V334" s="45"/>
      <c r="W334" s="45">
        <v>15840</v>
      </c>
    </row>
    <row r="335" spans="1:23" ht="15" customHeight="1">
      <c r="A335" s="27" t="s">
        <v>1229</v>
      </c>
      <c r="B335" s="37">
        <v>462</v>
      </c>
      <c r="C335" s="22" t="s">
        <v>1011</v>
      </c>
      <c r="D335" s="22" t="s">
        <v>545</v>
      </c>
      <c r="E335" s="23" t="s">
        <v>1342</v>
      </c>
      <c r="F335" s="24" t="s">
        <v>1343</v>
      </c>
      <c r="G335" s="25" t="s">
        <v>168</v>
      </c>
      <c r="H335" s="26">
        <v>42330</v>
      </c>
      <c r="I335" s="30" t="s">
        <v>503</v>
      </c>
      <c r="J335" s="22">
        <v>6920</v>
      </c>
      <c r="K335" s="22"/>
      <c r="L335" s="31">
        <v>2</v>
      </c>
      <c r="M335" s="32">
        <v>0</v>
      </c>
      <c r="N335" s="32">
        <v>9660</v>
      </c>
      <c r="O335" s="32">
        <v>280</v>
      </c>
      <c r="P335" s="33" t="s">
        <v>1344</v>
      </c>
      <c r="Q335" s="34">
        <v>0</v>
      </c>
      <c r="R335" s="44">
        <v>0</v>
      </c>
      <c r="S335" s="44">
        <v>0</v>
      </c>
      <c r="T335" s="45"/>
      <c r="U335" s="45"/>
      <c r="V335" s="45"/>
      <c r="W335" s="45">
        <v>9660</v>
      </c>
    </row>
    <row r="336" spans="1:23" ht="15" customHeight="1">
      <c r="A336" s="27" t="s">
        <v>1229</v>
      </c>
      <c r="B336" s="37">
        <v>463</v>
      </c>
      <c r="C336" s="22" t="s">
        <v>1011</v>
      </c>
      <c r="D336" s="22" t="s">
        <v>545</v>
      </c>
      <c r="E336" s="23" t="s">
        <v>1345</v>
      </c>
      <c r="F336" s="24" t="s">
        <v>1346</v>
      </c>
      <c r="G336" s="25" t="s">
        <v>168</v>
      </c>
      <c r="H336" s="26">
        <v>42330</v>
      </c>
      <c r="I336" s="30" t="s">
        <v>503</v>
      </c>
      <c r="J336" s="22">
        <v>6920</v>
      </c>
      <c r="K336" s="22"/>
      <c r="L336" s="31">
        <v>2</v>
      </c>
      <c r="M336" s="32">
        <v>0</v>
      </c>
      <c r="N336" s="32">
        <v>9660</v>
      </c>
      <c r="O336" s="32">
        <v>280</v>
      </c>
      <c r="P336" s="33" t="s">
        <v>1344</v>
      </c>
      <c r="Q336" s="34">
        <v>0</v>
      </c>
      <c r="R336" s="44">
        <v>0</v>
      </c>
      <c r="S336" s="44">
        <v>0</v>
      </c>
      <c r="T336" s="45"/>
      <c r="U336" s="45"/>
      <c r="V336" s="45"/>
      <c r="W336" s="45">
        <v>9660</v>
      </c>
    </row>
    <row r="337" spans="1:23" ht="15" customHeight="1">
      <c r="A337" s="27" t="s">
        <v>1229</v>
      </c>
      <c r="B337" s="37">
        <v>464</v>
      </c>
      <c r="C337" s="22" t="s">
        <v>1347</v>
      </c>
      <c r="D337" s="22" t="s">
        <v>1347</v>
      </c>
      <c r="E337" s="23" t="s">
        <v>1348</v>
      </c>
      <c r="F337" s="24" t="s">
        <v>1349</v>
      </c>
      <c r="G337" s="25" t="s">
        <v>168</v>
      </c>
      <c r="H337" s="26">
        <v>42330</v>
      </c>
      <c r="I337" s="30" t="s">
        <v>961</v>
      </c>
      <c r="J337" s="22">
        <v>2000</v>
      </c>
      <c r="K337" s="22"/>
      <c r="L337" s="31">
        <v>0</v>
      </c>
      <c r="M337" s="32">
        <v>0</v>
      </c>
      <c r="N337" s="32">
        <v>29800</v>
      </c>
      <c r="O337" s="32">
        <v>0</v>
      </c>
      <c r="P337" s="33" t="s">
        <v>1350</v>
      </c>
      <c r="Q337" s="34">
        <v>0</v>
      </c>
      <c r="R337" s="44">
        <v>0</v>
      </c>
      <c r="S337" s="44">
        <v>0</v>
      </c>
      <c r="T337" s="45"/>
      <c r="U337" s="45"/>
      <c r="V337" s="45"/>
      <c r="W337" s="45">
        <v>29800</v>
      </c>
    </row>
    <row r="338" spans="1:23" ht="15" customHeight="1">
      <c r="A338" s="27" t="s">
        <v>1229</v>
      </c>
      <c r="B338" s="37">
        <v>465</v>
      </c>
      <c r="C338" s="22" t="s">
        <v>1023</v>
      </c>
      <c r="D338" s="22" t="s">
        <v>549</v>
      </c>
      <c r="E338" s="23" t="s">
        <v>1351</v>
      </c>
      <c r="F338" s="24" t="s">
        <v>1328</v>
      </c>
      <c r="G338" s="25" t="s">
        <v>168</v>
      </c>
      <c r="H338" s="26">
        <v>42333</v>
      </c>
      <c r="I338" s="30" t="s">
        <v>989</v>
      </c>
      <c r="J338" s="22">
        <v>2290</v>
      </c>
      <c r="K338" s="22"/>
      <c r="L338" s="31">
        <v>3</v>
      </c>
      <c r="M338" s="32">
        <v>0</v>
      </c>
      <c r="N338" s="32">
        <v>13950</v>
      </c>
      <c r="O338" s="32">
        <v>900</v>
      </c>
      <c r="P338" s="33" t="s">
        <v>1352</v>
      </c>
      <c r="Q338" s="34">
        <v>0</v>
      </c>
      <c r="R338" s="44">
        <v>0</v>
      </c>
      <c r="S338" s="44">
        <v>0</v>
      </c>
      <c r="T338" s="45"/>
      <c r="U338" s="45"/>
      <c r="V338" s="45"/>
      <c r="W338" s="45">
        <v>13950</v>
      </c>
    </row>
    <row r="339" spans="1:23" ht="15" customHeight="1">
      <c r="A339" s="27" t="s">
        <v>1229</v>
      </c>
      <c r="B339" s="37">
        <v>466</v>
      </c>
      <c r="C339" s="22" t="s">
        <v>1023</v>
      </c>
      <c r="D339" s="22" t="s">
        <v>545</v>
      </c>
      <c r="E339" s="23" t="s">
        <v>1353</v>
      </c>
      <c r="F339" s="24" t="s">
        <v>762</v>
      </c>
      <c r="G339" s="25" t="s">
        <v>168</v>
      </c>
      <c r="H339" s="26">
        <v>42336</v>
      </c>
      <c r="I339" s="30" t="s">
        <v>514</v>
      </c>
      <c r="J339" s="22">
        <v>2952</v>
      </c>
      <c r="K339" s="22"/>
      <c r="L339" s="31">
        <v>1</v>
      </c>
      <c r="M339" s="32">
        <v>0</v>
      </c>
      <c r="N339" s="32">
        <v>4428</v>
      </c>
      <c r="O339" s="32">
        <v>400</v>
      </c>
      <c r="P339" s="33" t="s">
        <v>1354</v>
      </c>
      <c r="Q339" s="34">
        <v>0</v>
      </c>
      <c r="R339" s="44">
        <v>0</v>
      </c>
      <c r="S339" s="44">
        <v>0</v>
      </c>
      <c r="T339" s="45"/>
      <c r="U339" s="45"/>
      <c r="V339" s="45"/>
      <c r="W339" s="45">
        <v>4428</v>
      </c>
    </row>
    <row r="340" spans="1:23" ht="15" customHeight="1">
      <c r="A340" s="27" t="s">
        <v>1229</v>
      </c>
      <c r="B340" s="37">
        <v>467</v>
      </c>
      <c r="C340" s="22" t="s">
        <v>1347</v>
      </c>
      <c r="D340" s="22" t="s">
        <v>1347</v>
      </c>
      <c r="E340" s="23" t="s">
        <v>1355</v>
      </c>
      <c r="F340" s="24" t="s">
        <v>629</v>
      </c>
      <c r="G340" s="25" t="s">
        <v>168</v>
      </c>
      <c r="H340" s="26">
        <v>42337</v>
      </c>
      <c r="I340" s="30" t="s">
        <v>1356</v>
      </c>
      <c r="J340" s="22">
        <v>2000</v>
      </c>
      <c r="K340" s="22"/>
      <c r="L340" s="31">
        <v>0</v>
      </c>
      <c r="M340" s="32">
        <v>0</v>
      </c>
      <c r="N340" s="32">
        <v>29800</v>
      </c>
      <c r="O340" s="32">
        <v>0</v>
      </c>
      <c r="P340" s="33" t="s">
        <v>1350</v>
      </c>
      <c r="Q340" s="34">
        <v>0</v>
      </c>
      <c r="R340" s="44">
        <v>0</v>
      </c>
      <c r="S340" s="44">
        <v>0</v>
      </c>
      <c r="T340" s="45"/>
      <c r="U340" s="45"/>
      <c r="V340" s="45"/>
      <c r="W340" s="45">
        <v>29800</v>
      </c>
    </row>
    <row r="341" spans="1:23" ht="15" customHeight="1">
      <c r="A341" s="27" t="s">
        <v>1229</v>
      </c>
      <c r="B341" s="37">
        <v>468</v>
      </c>
      <c r="C341" s="22" t="s">
        <v>944</v>
      </c>
      <c r="D341" s="22" t="s">
        <v>944</v>
      </c>
      <c r="E341" s="23" t="s">
        <v>1357</v>
      </c>
      <c r="F341" s="24" t="s">
        <v>855</v>
      </c>
      <c r="G341" s="25" t="s">
        <v>168</v>
      </c>
      <c r="H341" s="26">
        <v>42337</v>
      </c>
      <c r="I341" s="30" t="s">
        <v>1224</v>
      </c>
      <c r="J341" s="22">
        <v>800</v>
      </c>
      <c r="K341" s="22"/>
      <c r="L341" s="31">
        <v>0</v>
      </c>
      <c r="M341" s="32">
        <v>0</v>
      </c>
      <c r="N341" s="32">
        <v>3980</v>
      </c>
      <c r="O341" s="32">
        <v>0</v>
      </c>
      <c r="P341" s="33" t="s">
        <v>1358</v>
      </c>
      <c r="Q341" s="34">
        <v>0</v>
      </c>
      <c r="R341" s="44">
        <v>0</v>
      </c>
      <c r="S341" s="44">
        <v>0</v>
      </c>
      <c r="T341" s="45"/>
      <c r="U341" s="45"/>
      <c r="V341" s="45"/>
      <c r="W341" s="45">
        <v>3980</v>
      </c>
    </row>
    <row r="342" spans="1:23" ht="15" customHeight="1">
      <c r="A342" s="27" t="s">
        <v>1359</v>
      </c>
      <c r="B342" s="37">
        <v>469</v>
      </c>
      <c r="C342" s="22">
        <v>0</v>
      </c>
      <c r="D342" s="22" t="s">
        <v>55</v>
      </c>
      <c r="E342" s="23" t="s">
        <v>1360</v>
      </c>
      <c r="F342" s="24" t="s">
        <v>1361</v>
      </c>
      <c r="G342" s="25" t="s">
        <v>168</v>
      </c>
      <c r="H342" s="26">
        <v>42343</v>
      </c>
      <c r="I342" s="30" t="s">
        <v>989</v>
      </c>
      <c r="J342" s="22">
        <v>0</v>
      </c>
      <c r="K342" s="22"/>
      <c r="L342" s="31">
        <v>0</v>
      </c>
      <c r="M342" s="32">
        <v>0</v>
      </c>
      <c r="N342" s="32">
        <v>0</v>
      </c>
      <c r="O342" s="32">
        <v>0</v>
      </c>
      <c r="P342" s="33" t="s">
        <v>1362</v>
      </c>
      <c r="Q342" s="34">
        <v>0</v>
      </c>
      <c r="R342" s="44">
        <v>0.5</v>
      </c>
      <c r="S342" s="44">
        <v>0</v>
      </c>
      <c r="T342" s="45"/>
      <c r="U342" s="45"/>
      <c r="V342" s="45"/>
      <c r="W342" s="45">
        <v>0</v>
      </c>
    </row>
    <row r="343" spans="1:23" ht="15" customHeight="1">
      <c r="A343" s="27" t="s">
        <v>1359</v>
      </c>
      <c r="B343" s="37">
        <v>470</v>
      </c>
      <c r="C343" s="22" t="s">
        <v>1011</v>
      </c>
      <c r="D343" s="22" t="s">
        <v>545</v>
      </c>
      <c r="E343" s="23" t="s">
        <v>1363</v>
      </c>
      <c r="F343" s="24" t="s">
        <v>1364</v>
      </c>
      <c r="G343" s="25" t="s">
        <v>168</v>
      </c>
      <c r="H343" s="26">
        <v>42343</v>
      </c>
      <c r="I343" s="30" t="s">
        <v>514</v>
      </c>
      <c r="J343" s="22">
        <v>1580</v>
      </c>
      <c r="K343" s="22"/>
      <c r="L343" s="31">
        <v>1</v>
      </c>
      <c r="M343" s="32">
        <v>0</v>
      </c>
      <c r="N343" s="32">
        <v>4800</v>
      </c>
      <c r="O343" s="32">
        <v>280</v>
      </c>
      <c r="P343" s="33" t="s">
        <v>1365</v>
      </c>
      <c r="Q343" s="34">
        <v>0</v>
      </c>
      <c r="R343" s="44">
        <v>0</v>
      </c>
      <c r="S343" s="44">
        <v>0</v>
      </c>
      <c r="T343" s="45"/>
      <c r="U343" s="45"/>
      <c r="V343" s="45"/>
      <c r="W343" s="45">
        <v>4800</v>
      </c>
    </row>
    <row r="344" spans="1:23" ht="15" customHeight="1">
      <c r="A344" s="27" t="s">
        <v>1366</v>
      </c>
      <c r="B344" s="37">
        <v>471</v>
      </c>
      <c r="C344" s="22" t="s">
        <v>1011</v>
      </c>
      <c r="D344" s="22" t="s">
        <v>545</v>
      </c>
      <c r="E344" s="23" t="s">
        <v>1367</v>
      </c>
      <c r="F344" s="24" t="s">
        <v>1368</v>
      </c>
      <c r="G344" s="25" t="s">
        <v>168</v>
      </c>
      <c r="H344" s="26">
        <v>42343</v>
      </c>
      <c r="I344" s="30" t="s">
        <v>514</v>
      </c>
      <c r="J344" s="22">
        <v>880</v>
      </c>
      <c r="K344" s="22"/>
      <c r="L344" s="31">
        <v>1</v>
      </c>
      <c r="M344" s="32">
        <v>0</v>
      </c>
      <c r="N344" s="32">
        <v>5500</v>
      </c>
      <c r="O344" s="32">
        <v>0</v>
      </c>
      <c r="P344" s="33" t="s">
        <v>1369</v>
      </c>
      <c r="Q344" s="34">
        <v>0</v>
      </c>
      <c r="R344" s="44">
        <v>0</v>
      </c>
      <c r="S344" s="44">
        <v>0</v>
      </c>
      <c r="T344" s="45"/>
      <c r="U344" s="45"/>
      <c r="V344" s="45"/>
      <c r="W344" s="45">
        <v>5500</v>
      </c>
    </row>
    <row r="345" spans="1:23" ht="15" customHeight="1">
      <c r="A345" s="27" t="s">
        <v>1366</v>
      </c>
      <c r="B345" s="37">
        <v>472</v>
      </c>
      <c r="C345" s="22" t="s">
        <v>55</v>
      </c>
      <c r="D345" s="22" t="s">
        <v>55</v>
      </c>
      <c r="E345" s="23" t="s">
        <v>1370</v>
      </c>
      <c r="F345" s="24" t="s">
        <v>1371</v>
      </c>
      <c r="G345" s="25" t="s">
        <v>168</v>
      </c>
      <c r="H345" s="26">
        <v>42344</v>
      </c>
      <c r="I345" s="30" t="s">
        <v>514</v>
      </c>
      <c r="J345" s="22">
        <v>2780</v>
      </c>
      <c r="K345" s="22"/>
      <c r="L345" s="31">
        <v>3</v>
      </c>
      <c r="M345" s="32">
        <v>0</v>
      </c>
      <c r="N345" s="32">
        <v>13800</v>
      </c>
      <c r="O345" s="32">
        <v>840</v>
      </c>
      <c r="P345" s="33" t="s">
        <v>1372</v>
      </c>
      <c r="Q345" s="34">
        <v>1</v>
      </c>
      <c r="R345" s="44">
        <v>1</v>
      </c>
      <c r="S345" s="44">
        <v>3</v>
      </c>
      <c r="T345" s="45"/>
      <c r="U345" s="45"/>
      <c r="V345" s="45"/>
      <c r="W345" s="45">
        <v>13800</v>
      </c>
    </row>
    <row r="346" spans="1:23" ht="15" customHeight="1">
      <c r="A346" s="27" t="s">
        <v>1366</v>
      </c>
      <c r="B346" s="37">
        <v>473</v>
      </c>
      <c r="C346" s="22" t="s">
        <v>55</v>
      </c>
      <c r="D346" s="22" t="s">
        <v>55</v>
      </c>
      <c r="E346" s="23" t="s">
        <v>1373</v>
      </c>
      <c r="F346" s="24" t="s">
        <v>1374</v>
      </c>
      <c r="G346" s="25" t="s">
        <v>168</v>
      </c>
      <c r="H346" s="26">
        <v>42344</v>
      </c>
      <c r="I346" s="30" t="s">
        <v>514</v>
      </c>
      <c r="J346" s="22">
        <v>2780</v>
      </c>
      <c r="K346" s="22"/>
      <c r="L346" s="31">
        <v>3</v>
      </c>
      <c r="M346" s="32">
        <v>0</v>
      </c>
      <c r="N346" s="32">
        <v>13800</v>
      </c>
      <c r="O346" s="32">
        <v>280</v>
      </c>
      <c r="P346" s="33" t="s">
        <v>1375</v>
      </c>
      <c r="Q346" s="34">
        <v>1</v>
      </c>
      <c r="R346" s="44">
        <v>1</v>
      </c>
      <c r="S346" s="44">
        <v>3</v>
      </c>
      <c r="T346" s="45"/>
      <c r="U346" s="45"/>
      <c r="V346" s="45"/>
      <c r="W346" s="45">
        <v>13800</v>
      </c>
    </row>
    <row r="347" spans="1:23" ht="15" customHeight="1">
      <c r="A347" s="27" t="s">
        <v>1366</v>
      </c>
      <c r="B347" s="37">
        <v>474</v>
      </c>
      <c r="C347" s="22" t="s">
        <v>1011</v>
      </c>
      <c r="D347" s="22" t="s">
        <v>545</v>
      </c>
      <c r="E347" s="23" t="s">
        <v>1376</v>
      </c>
      <c r="F347" s="24" t="s">
        <v>783</v>
      </c>
      <c r="G347" s="25" t="s">
        <v>168</v>
      </c>
      <c r="H347" s="26">
        <v>42344</v>
      </c>
      <c r="I347" s="30" t="s">
        <v>1179</v>
      </c>
      <c r="J347" s="22">
        <v>880</v>
      </c>
      <c r="K347" s="22"/>
      <c r="L347" s="31">
        <v>1</v>
      </c>
      <c r="M347" s="32">
        <v>0</v>
      </c>
      <c r="N347" s="32">
        <v>5500</v>
      </c>
      <c r="O347" s="32">
        <v>0</v>
      </c>
      <c r="P347" s="33" t="s">
        <v>1377</v>
      </c>
      <c r="Q347" s="34">
        <v>0</v>
      </c>
      <c r="R347" s="44">
        <v>0</v>
      </c>
      <c r="S347" s="44">
        <v>0</v>
      </c>
      <c r="T347" s="45"/>
      <c r="U347" s="45"/>
      <c r="V347" s="45"/>
      <c r="W347" s="45">
        <v>5500</v>
      </c>
    </row>
    <row r="348" spans="1:23" ht="15" customHeight="1">
      <c r="A348" s="27" t="s">
        <v>1366</v>
      </c>
      <c r="B348" s="37">
        <v>475</v>
      </c>
      <c r="C348" s="22" t="s">
        <v>1011</v>
      </c>
      <c r="D348" s="22" t="s">
        <v>545</v>
      </c>
      <c r="E348" s="23" t="s">
        <v>1378</v>
      </c>
      <c r="F348" s="24" t="s">
        <v>932</v>
      </c>
      <c r="G348" s="25" t="s">
        <v>168</v>
      </c>
      <c r="H348" s="26">
        <v>42344</v>
      </c>
      <c r="I348" s="30" t="s">
        <v>514</v>
      </c>
      <c r="J348" s="22">
        <v>2552</v>
      </c>
      <c r="K348" s="22"/>
      <c r="L348" s="31">
        <v>1</v>
      </c>
      <c r="M348" s="32">
        <v>0</v>
      </c>
      <c r="N348" s="32">
        <v>3828</v>
      </c>
      <c r="O348" s="32">
        <v>280</v>
      </c>
      <c r="P348" s="33" t="s">
        <v>1379</v>
      </c>
      <c r="Q348" s="34">
        <v>0</v>
      </c>
      <c r="R348" s="44">
        <v>0</v>
      </c>
      <c r="S348" s="44">
        <v>0</v>
      </c>
      <c r="T348" s="45"/>
      <c r="U348" s="45"/>
      <c r="V348" s="45"/>
      <c r="W348" s="45">
        <v>3828</v>
      </c>
    </row>
    <row r="349" spans="1:23" ht="15" customHeight="1">
      <c r="A349" s="27" t="s">
        <v>1366</v>
      </c>
      <c r="B349" s="37">
        <v>476</v>
      </c>
      <c r="C349" s="22" t="s">
        <v>745</v>
      </c>
      <c r="D349" s="22" t="s">
        <v>55</v>
      </c>
      <c r="E349" s="23" t="s">
        <v>1380</v>
      </c>
      <c r="F349" s="24" t="s">
        <v>1381</v>
      </c>
      <c r="G349" s="25" t="s">
        <v>168</v>
      </c>
      <c r="H349" s="26">
        <v>42344</v>
      </c>
      <c r="I349" s="30" t="s">
        <v>503</v>
      </c>
      <c r="J349" s="22">
        <v>4145</v>
      </c>
      <c r="K349" s="22"/>
      <c r="L349" s="31">
        <v>3</v>
      </c>
      <c r="M349" s="32">
        <v>0</v>
      </c>
      <c r="N349" s="32">
        <v>12435</v>
      </c>
      <c r="O349" s="32">
        <v>840</v>
      </c>
      <c r="P349" s="33" t="s">
        <v>1232</v>
      </c>
      <c r="Q349" s="34">
        <v>1</v>
      </c>
      <c r="R349" s="44">
        <v>1.1000000000000001</v>
      </c>
      <c r="S349" s="44">
        <v>3.3</v>
      </c>
      <c r="T349" s="45"/>
      <c r="U349" s="45"/>
      <c r="V349" s="45"/>
      <c r="W349" s="45">
        <v>12435</v>
      </c>
    </row>
    <row r="350" spans="1:23" ht="15" customHeight="1">
      <c r="A350" s="27" t="s">
        <v>1366</v>
      </c>
      <c r="B350" s="37">
        <v>477</v>
      </c>
      <c r="C350" s="22" t="s">
        <v>1011</v>
      </c>
      <c r="D350" s="22" t="s">
        <v>545</v>
      </c>
      <c r="E350" s="23" t="s">
        <v>1382</v>
      </c>
      <c r="F350" s="24" t="s">
        <v>1383</v>
      </c>
      <c r="G350" s="25" t="s">
        <v>168</v>
      </c>
      <c r="H350" s="26">
        <v>42350</v>
      </c>
      <c r="I350" s="30" t="s">
        <v>514</v>
      </c>
      <c r="J350" s="22">
        <v>1580</v>
      </c>
      <c r="K350" s="22"/>
      <c r="L350" s="31">
        <v>1</v>
      </c>
      <c r="M350" s="32">
        <v>0</v>
      </c>
      <c r="N350" s="32">
        <v>4800</v>
      </c>
      <c r="O350" s="32">
        <v>280</v>
      </c>
      <c r="P350" s="33" t="s">
        <v>1365</v>
      </c>
      <c r="Q350" s="34">
        <v>0</v>
      </c>
      <c r="R350" s="44">
        <v>0</v>
      </c>
      <c r="S350" s="44">
        <v>0</v>
      </c>
      <c r="T350" s="45"/>
      <c r="U350" s="45"/>
      <c r="V350" s="45"/>
      <c r="W350" s="45">
        <v>4800</v>
      </c>
    </row>
    <row r="351" spans="1:23" ht="15" customHeight="1">
      <c r="A351" s="27" t="s">
        <v>1366</v>
      </c>
      <c r="B351" s="37">
        <v>478</v>
      </c>
      <c r="C351" s="22" t="s">
        <v>1011</v>
      </c>
      <c r="D351" s="22" t="s">
        <v>545</v>
      </c>
      <c r="E351" s="23" t="s">
        <v>1384</v>
      </c>
      <c r="F351" s="24" t="s">
        <v>1385</v>
      </c>
      <c r="G351" s="25" t="s">
        <v>168</v>
      </c>
      <c r="H351" s="26">
        <v>42350</v>
      </c>
      <c r="I351" s="30" t="s">
        <v>514</v>
      </c>
      <c r="J351" s="22">
        <v>1580</v>
      </c>
      <c r="K351" s="22"/>
      <c r="L351" s="31">
        <v>1</v>
      </c>
      <c r="M351" s="32">
        <v>0</v>
      </c>
      <c r="N351" s="32">
        <v>4800</v>
      </c>
      <c r="O351" s="32">
        <v>280</v>
      </c>
      <c r="P351" s="33" t="s">
        <v>1365</v>
      </c>
      <c r="Q351" s="34">
        <v>0</v>
      </c>
      <c r="R351" s="44">
        <v>0</v>
      </c>
      <c r="S351" s="44">
        <v>0</v>
      </c>
      <c r="T351" s="45"/>
      <c r="U351" s="45"/>
      <c r="V351" s="45"/>
      <c r="W351" s="45">
        <v>4800</v>
      </c>
    </row>
    <row r="352" spans="1:23" ht="15" customHeight="1">
      <c r="A352" s="27" t="s">
        <v>1366</v>
      </c>
      <c r="B352" s="37">
        <v>479</v>
      </c>
      <c r="C352" s="22" t="s">
        <v>1011</v>
      </c>
      <c r="D352" s="22" t="s">
        <v>545</v>
      </c>
      <c r="E352" s="23" t="s">
        <v>1386</v>
      </c>
      <c r="F352" s="24" t="s">
        <v>1387</v>
      </c>
      <c r="G352" s="25" t="s">
        <v>168</v>
      </c>
      <c r="H352" s="26">
        <v>42350</v>
      </c>
      <c r="I352" s="30" t="s">
        <v>1388</v>
      </c>
      <c r="J352" s="22">
        <v>4100</v>
      </c>
      <c r="K352" s="22"/>
      <c r="L352" s="31">
        <v>2</v>
      </c>
      <c r="M352" s="32">
        <v>0</v>
      </c>
      <c r="N352" s="32">
        <v>9700</v>
      </c>
      <c r="O352" s="32">
        <v>560</v>
      </c>
      <c r="P352" s="33" t="s">
        <v>1389</v>
      </c>
      <c r="Q352" s="34">
        <v>0</v>
      </c>
      <c r="R352" s="44">
        <v>0</v>
      </c>
      <c r="S352" s="44">
        <v>0</v>
      </c>
      <c r="T352" s="45"/>
      <c r="U352" s="45"/>
      <c r="V352" s="45"/>
      <c r="W352" s="45">
        <v>9700</v>
      </c>
    </row>
    <row r="353" spans="1:23" ht="15" customHeight="1">
      <c r="A353" s="27" t="s">
        <v>1366</v>
      </c>
      <c r="B353" s="37">
        <v>480</v>
      </c>
      <c r="C353" s="22" t="s">
        <v>55</v>
      </c>
      <c r="D353" s="22" t="s">
        <v>55</v>
      </c>
      <c r="E353" s="23" t="s">
        <v>1390</v>
      </c>
      <c r="F353" s="24" t="s">
        <v>1391</v>
      </c>
      <c r="G353" s="25" t="s">
        <v>168</v>
      </c>
      <c r="H353" s="26">
        <v>42350</v>
      </c>
      <c r="I353" s="30" t="s">
        <v>514</v>
      </c>
      <c r="J353" s="22">
        <v>8612</v>
      </c>
      <c r="K353" s="22"/>
      <c r="L353" s="31">
        <v>6</v>
      </c>
      <c r="M353" s="32">
        <v>0</v>
      </c>
      <c r="N353" s="32">
        <v>22968</v>
      </c>
      <c r="O353" s="32">
        <v>1680</v>
      </c>
      <c r="P353" s="33" t="s">
        <v>1392</v>
      </c>
      <c r="Q353" s="34">
        <v>1</v>
      </c>
      <c r="R353" s="44">
        <v>0.6</v>
      </c>
      <c r="S353" s="44">
        <v>3.6</v>
      </c>
      <c r="T353" s="45"/>
      <c r="U353" s="45"/>
      <c r="V353" s="45"/>
      <c r="W353" s="45">
        <v>22968</v>
      </c>
    </row>
    <row r="354" spans="1:23" ht="15" customHeight="1">
      <c r="A354" s="27" t="s">
        <v>1366</v>
      </c>
      <c r="B354" s="37">
        <v>481</v>
      </c>
      <c r="C354" s="22" t="s">
        <v>55</v>
      </c>
      <c r="D354" s="22" t="s">
        <v>55</v>
      </c>
      <c r="E354" s="23" t="s">
        <v>1393</v>
      </c>
      <c r="F354" s="24" t="s">
        <v>1394</v>
      </c>
      <c r="G354" s="25" t="s">
        <v>168</v>
      </c>
      <c r="H354" s="26">
        <v>42350</v>
      </c>
      <c r="I354" s="30" t="s">
        <v>514</v>
      </c>
      <c r="J354" s="22">
        <v>8612</v>
      </c>
      <c r="K354" s="22"/>
      <c r="L354" s="31">
        <v>6</v>
      </c>
      <c r="M354" s="32">
        <v>0</v>
      </c>
      <c r="N354" s="32">
        <v>22968</v>
      </c>
      <c r="O354" s="32">
        <v>1680</v>
      </c>
      <c r="P354" s="33" t="s">
        <v>1392</v>
      </c>
      <c r="Q354" s="34">
        <v>1</v>
      </c>
      <c r="R354" s="44">
        <v>0.6</v>
      </c>
      <c r="S354" s="44">
        <v>3.6</v>
      </c>
      <c r="T354" s="45"/>
      <c r="U354" s="45"/>
      <c r="V354" s="45"/>
      <c r="W354" s="45">
        <v>22968</v>
      </c>
    </row>
    <row r="355" spans="1:23" ht="15" customHeight="1">
      <c r="A355" s="27" t="s">
        <v>1366</v>
      </c>
      <c r="B355" s="37">
        <v>482</v>
      </c>
      <c r="C355" s="22" t="s">
        <v>55</v>
      </c>
      <c r="D355" s="22" t="s">
        <v>55</v>
      </c>
      <c r="E355" s="23" t="s">
        <v>1395</v>
      </c>
      <c r="F355" s="24" t="s">
        <v>1396</v>
      </c>
      <c r="G355" s="25" t="s">
        <v>168</v>
      </c>
      <c r="H355" s="26">
        <v>42350</v>
      </c>
      <c r="I355" s="30" t="s">
        <v>503</v>
      </c>
      <c r="J355" s="22">
        <v>1580</v>
      </c>
      <c r="K355" s="22"/>
      <c r="L355" s="31">
        <v>1</v>
      </c>
      <c r="M355" s="32">
        <v>0</v>
      </c>
      <c r="N355" s="32">
        <v>4800</v>
      </c>
      <c r="O355" s="32">
        <v>280</v>
      </c>
      <c r="P355" s="33" t="s">
        <v>1397</v>
      </c>
      <c r="Q355" s="34">
        <v>1</v>
      </c>
      <c r="R355" s="44">
        <v>1</v>
      </c>
      <c r="S355" s="44">
        <v>1</v>
      </c>
      <c r="T355" s="45"/>
      <c r="U355" s="45"/>
      <c r="V355" s="45"/>
      <c r="W355" s="45">
        <v>4800</v>
      </c>
    </row>
    <row r="356" spans="1:23" ht="15" customHeight="1">
      <c r="A356" s="27" t="s">
        <v>1366</v>
      </c>
      <c r="B356" s="37">
        <v>483</v>
      </c>
      <c r="C356" s="22" t="s">
        <v>1011</v>
      </c>
      <c r="D356" s="22" t="s">
        <v>549</v>
      </c>
      <c r="E356" s="23" t="s">
        <v>1398</v>
      </c>
      <c r="F356" s="24" t="s">
        <v>1066</v>
      </c>
      <c r="G356" s="25" t="s">
        <v>168</v>
      </c>
      <c r="H356" s="26">
        <v>42350</v>
      </c>
      <c r="I356" s="30" t="s">
        <v>514</v>
      </c>
      <c r="J356" s="22">
        <v>2780</v>
      </c>
      <c r="K356" s="22"/>
      <c r="L356" s="31">
        <v>3</v>
      </c>
      <c r="M356" s="32">
        <v>0</v>
      </c>
      <c r="N356" s="32">
        <v>13800</v>
      </c>
      <c r="O356" s="32">
        <v>840</v>
      </c>
      <c r="P356" s="33" t="s">
        <v>1292</v>
      </c>
      <c r="Q356" s="34">
        <v>0</v>
      </c>
      <c r="R356" s="44">
        <v>0</v>
      </c>
      <c r="S356" s="44">
        <v>0</v>
      </c>
      <c r="T356" s="45"/>
      <c r="U356" s="45"/>
      <c r="V356" s="45"/>
      <c r="W356" s="45">
        <v>13800</v>
      </c>
    </row>
    <row r="357" spans="1:23" ht="15" customHeight="1">
      <c r="A357" s="27" t="s">
        <v>1366</v>
      </c>
      <c r="B357" s="37">
        <v>484</v>
      </c>
      <c r="C357" s="22" t="s">
        <v>1011</v>
      </c>
      <c r="D357" s="22" t="s">
        <v>549</v>
      </c>
      <c r="E357" s="23" t="s">
        <v>1399</v>
      </c>
      <c r="F357" s="24" t="s">
        <v>1400</v>
      </c>
      <c r="G357" s="25" t="s">
        <v>168</v>
      </c>
      <c r="H357" s="26">
        <v>42350</v>
      </c>
      <c r="I357" s="30" t="s">
        <v>514</v>
      </c>
      <c r="J357" s="22">
        <v>2780</v>
      </c>
      <c r="K357" s="22"/>
      <c r="L357" s="31">
        <v>3</v>
      </c>
      <c r="M357" s="32">
        <v>0</v>
      </c>
      <c r="N357" s="32">
        <v>13800</v>
      </c>
      <c r="O357" s="32">
        <v>840</v>
      </c>
      <c r="P357" s="33" t="s">
        <v>1292</v>
      </c>
      <c r="Q357" s="34">
        <v>0</v>
      </c>
      <c r="R357" s="44">
        <v>0</v>
      </c>
      <c r="S357" s="44">
        <v>0</v>
      </c>
      <c r="T357" s="45"/>
      <c r="U357" s="45"/>
      <c r="V357" s="45"/>
      <c r="W357" s="45">
        <v>13800</v>
      </c>
    </row>
    <row r="358" spans="1:23" ht="15" customHeight="1">
      <c r="A358" s="27" t="s">
        <v>1366</v>
      </c>
      <c r="B358" s="37">
        <v>485</v>
      </c>
      <c r="C358" s="22" t="s">
        <v>1011</v>
      </c>
      <c r="D358" s="22" t="s">
        <v>545</v>
      </c>
      <c r="E358" s="23" t="s">
        <v>1401</v>
      </c>
      <c r="F358" s="24" t="s">
        <v>1402</v>
      </c>
      <c r="G358" s="25" t="s">
        <v>168</v>
      </c>
      <c r="H358" s="26">
        <v>42351</v>
      </c>
      <c r="I358" s="30" t="s">
        <v>1388</v>
      </c>
      <c r="J358" s="22">
        <v>2074</v>
      </c>
      <c r="K358" s="22"/>
      <c r="L358" s="31">
        <v>1</v>
      </c>
      <c r="M358" s="32">
        <v>0</v>
      </c>
      <c r="N358" s="32">
        <v>4306</v>
      </c>
      <c r="O358" s="32">
        <v>0</v>
      </c>
      <c r="P358" s="33" t="s">
        <v>1403</v>
      </c>
      <c r="Q358" s="34">
        <v>0</v>
      </c>
      <c r="R358" s="44">
        <v>0</v>
      </c>
      <c r="S358" s="44">
        <v>0</v>
      </c>
      <c r="T358" s="45"/>
      <c r="U358" s="45"/>
      <c r="V358" s="45"/>
      <c r="W358" s="45">
        <v>4306</v>
      </c>
    </row>
    <row r="359" spans="1:23" ht="15" customHeight="1">
      <c r="A359" s="27" t="s">
        <v>1366</v>
      </c>
      <c r="B359" s="37">
        <v>486</v>
      </c>
      <c r="C359" s="22" t="s">
        <v>55</v>
      </c>
      <c r="D359" s="22" t="s">
        <v>55</v>
      </c>
      <c r="E359" s="23" t="s">
        <v>1404</v>
      </c>
      <c r="F359" s="24" t="s">
        <v>1405</v>
      </c>
      <c r="G359" s="25" t="s">
        <v>168</v>
      </c>
      <c r="H359" s="26">
        <v>42351</v>
      </c>
      <c r="I359" s="30" t="s">
        <v>1406</v>
      </c>
      <c r="J359" s="22">
        <v>8206</v>
      </c>
      <c r="K359" s="22"/>
      <c r="L359" s="31">
        <v>2</v>
      </c>
      <c r="M359" s="32">
        <v>0</v>
      </c>
      <c r="N359" s="32">
        <v>8374</v>
      </c>
      <c r="O359" s="32">
        <v>560</v>
      </c>
      <c r="P359" s="33" t="s">
        <v>1407</v>
      </c>
      <c r="Q359" s="34">
        <v>1</v>
      </c>
      <c r="R359" s="44">
        <v>0.6</v>
      </c>
      <c r="S359" s="44">
        <v>1.2</v>
      </c>
      <c r="T359" s="45"/>
      <c r="U359" s="45"/>
      <c r="V359" s="45"/>
      <c r="W359" s="45">
        <v>8374</v>
      </c>
    </row>
    <row r="360" spans="1:23" ht="15" customHeight="1">
      <c r="A360" s="27" t="s">
        <v>1366</v>
      </c>
      <c r="B360" s="37">
        <v>487</v>
      </c>
      <c r="C360" s="22" t="s">
        <v>1011</v>
      </c>
      <c r="D360" s="22" t="s">
        <v>545</v>
      </c>
      <c r="E360" s="23" t="s">
        <v>1408</v>
      </c>
      <c r="F360" s="24" t="s">
        <v>1409</v>
      </c>
      <c r="G360" s="25" t="s">
        <v>168</v>
      </c>
      <c r="H360" s="26">
        <v>42351</v>
      </c>
      <c r="I360" s="30" t="s">
        <v>514</v>
      </c>
      <c r="J360" s="22">
        <v>1952</v>
      </c>
      <c r="K360" s="22"/>
      <c r="L360" s="31">
        <v>1</v>
      </c>
      <c r="M360" s="32">
        <v>0</v>
      </c>
      <c r="N360" s="32">
        <v>2928</v>
      </c>
      <c r="O360" s="32">
        <v>0</v>
      </c>
      <c r="P360" s="33" t="s">
        <v>1410</v>
      </c>
      <c r="Q360" s="34">
        <v>0</v>
      </c>
      <c r="R360" s="44">
        <v>0</v>
      </c>
      <c r="S360" s="44">
        <v>0</v>
      </c>
      <c r="T360" s="45"/>
      <c r="U360" s="45"/>
      <c r="V360" s="45"/>
      <c r="W360" s="45">
        <v>2928</v>
      </c>
    </row>
    <row r="361" spans="1:23" ht="15" customHeight="1">
      <c r="A361" s="27" t="s">
        <v>1366</v>
      </c>
      <c r="B361" s="37">
        <v>488</v>
      </c>
      <c r="C361" s="22" t="s">
        <v>1011</v>
      </c>
      <c r="D361" s="22" t="s">
        <v>545</v>
      </c>
      <c r="E361" s="23" t="s">
        <v>1411</v>
      </c>
      <c r="F361" s="24" t="s">
        <v>1409</v>
      </c>
      <c r="G361" s="25" t="s">
        <v>168</v>
      </c>
      <c r="H361" s="26">
        <v>42351</v>
      </c>
      <c r="I361" s="30" t="s">
        <v>514</v>
      </c>
      <c r="J361" s="22">
        <v>2552</v>
      </c>
      <c r="K361" s="22"/>
      <c r="L361" s="31">
        <v>1</v>
      </c>
      <c r="M361" s="32">
        <v>0</v>
      </c>
      <c r="N361" s="32">
        <v>3828</v>
      </c>
      <c r="O361" s="32">
        <v>0</v>
      </c>
      <c r="P361" s="33" t="s">
        <v>1412</v>
      </c>
      <c r="Q361" s="34">
        <v>0</v>
      </c>
      <c r="R361" s="44">
        <v>0</v>
      </c>
      <c r="S361" s="44">
        <v>0</v>
      </c>
      <c r="T361" s="45"/>
      <c r="U361" s="45"/>
      <c r="V361" s="45"/>
      <c r="W361" s="45">
        <v>3828</v>
      </c>
    </row>
    <row r="362" spans="1:23" ht="15" customHeight="1">
      <c r="A362" s="27" t="s">
        <v>1366</v>
      </c>
      <c r="B362" s="37">
        <v>489</v>
      </c>
      <c r="C362" s="22" t="s">
        <v>1122</v>
      </c>
      <c r="D362" s="22" t="s">
        <v>549</v>
      </c>
      <c r="E362" s="23" t="s">
        <v>1413</v>
      </c>
      <c r="F362" s="24" t="s">
        <v>1018</v>
      </c>
      <c r="G362" s="25" t="s">
        <v>168</v>
      </c>
      <c r="H362" s="26">
        <v>42351</v>
      </c>
      <c r="I362" s="30" t="s">
        <v>514</v>
      </c>
      <c r="J362" s="22">
        <v>5780</v>
      </c>
      <c r="K362" s="22"/>
      <c r="L362" s="31">
        <v>6</v>
      </c>
      <c r="M362" s="32">
        <v>0</v>
      </c>
      <c r="N362" s="32">
        <v>25800</v>
      </c>
      <c r="O362" s="32">
        <v>1680</v>
      </c>
      <c r="P362" s="33" t="s">
        <v>1414</v>
      </c>
      <c r="Q362" s="34">
        <v>0</v>
      </c>
      <c r="R362" s="44">
        <v>0</v>
      </c>
      <c r="S362" s="44">
        <v>0</v>
      </c>
      <c r="T362" s="45"/>
      <c r="U362" s="45"/>
      <c r="V362" s="45"/>
      <c r="W362" s="45">
        <v>25800</v>
      </c>
    </row>
    <row r="363" spans="1:23" ht="15" customHeight="1">
      <c r="A363" s="27" t="s">
        <v>1366</v>
      </c>
      <c r="B363" s="37">
        <v>490</v>
      </c>
      <c r="C363" s="22" t="s">
        <v>1011</v>
      </c>
      <c r="D363" s="22" t="s">
        <v>549</v>
      </c>
      <c r="E363" s="23" t="s">
        <v>1415</v>
      </c>
      <c r="F363" s="24" t="s">
        <v>679</v>
      </c>
      <c r="G363" s="25" t="s">
        <v>168</v>
      </c>
      <c r="H363" s="26">
        <v>42355</v>
      </c>
      <c r="I363" s="30" t="s">
        <v>507</v>
      </c>
      <c r="J363" s="22">
        <v>2072.5</v>
      </c>
      <c r="K363" s="22"/>
      <c r="L363" s="31">
        <v>1.5</v>
      </c>
      <c r="M363" s="32">
        <v>0</v>
      </c>
      <c r="N363" s="32">
        <v>6217.5</v>
      </c>
      <c r="O363" s="32">
        <v>420</v>
      </c>
      <c r="P363" s="33" t="s">
        <v>1416</v>
      </c>
      <c r="Q363" s="34">
        <v>0</v>
      </c>
      <c r="R363" s="44">
        <v>0.25</v>
      </c>
      <c r="S363" s="44">
        <v>0.75</v>
      </c>
      <c r="T363" s="45"/>
      <c r="U363" s="45"/>
      <c r="V363" s="45"/>
      <c r="W363" s="45">
        <v>6217.5</v>
      </c>
    </row>
    <row r="364" spans="1:23" ht="15" customHeight="1">
      <c r="A364" s="27" t="s">
        <v>1366</v>
      </c>
      <c r="B364" s="37">
        <v>491</v>
      </c>
      <c r="C364" s="22" t="s">
        <v>1011</v>
      </c>
      <c r="D364" s="22" t="s">
        <v>545</v>
      </c>
      <c r="E364" s="23" t="s">
        <v>1417</v>
      </c>
      <c r="F364" s="24" t="s">
        <v>691</v>
      </c>
      <c r="G364" s="25" t="s">
        <v>168</v>
      </c>
      <c r="H364" s="26">
        <v>42357</v>
      </c>
      <c r="I364" s="30" t="s">
        <v>514</v>
      </c>
      <c r="J364" s="22">
        <v>2000</v>
      </c>
      <c r="K364" s="22"/>
      <c r="L364" s="31">
        <v>1</v>
      </c>
      <c r="M364" s="32">
        <v>0</v>
      </c>
      <c r="N364" s="32">
        <v>4900</v>
      </c>
      <c r="O364" s="32">
        <v>280</v>
      </c>
      <c r="P364" s="33" t="s">
        <v>1418</v>
      </c>
      <c r="Q364" s="34">
        <v>0</v>
      </c>
      <c r="R364" s="44">
        <v>0.25</v>
      </c>
      <c r="S364" s="44">
        <v>0.5</v>
      </c>
      <c r="T364" s="45"/>
      <c r="U364" s="45"/>
      <c r="V364" s="45"/>
      <c r="W364" s="45">
        <v>4900</v>
      </c>
    </row>
    <row r="365" spans="1:23" ht="15" customHeight="1">
      <c r="A365" s="27" t="s">
        <v>1366</v>
      </c>
      <c r="B365" s="37">
        <v>492</v>
      </c>
      <c r="C365" s="22" t="s">
        <v>745</v>
      </c>
      <c r="D365" s="22" t="s">
        <v>55</v>
      </c>
      <c r="E365" s="23" t="s">
        <v>1419</v>
      </c>
      <c r="F365" s="24" t="s">
        <v>1420</v>
      </c>
      <c r="G365" s="25" t="s">
        <v>168</v>
      </c>
      <c r="H365" s="26">
        <v>42357</v>
      </c>
      <c r="I365" s="30" t="s">
        <v>989</v>
      </c>
      <c r="J365" s="22">
        <v>11780</v>
      </c>
      <c r="K365" s="22"/>
      <c r="L365" s="31">
        <v>1</v>
      </c>
      <c r="M365" s="32">
        <v>0</v>
      </c>
      <c r="N365" s="32">
        <v>4800</v>
      </c>
      <c r="O365" s="32">
        <v>280</v>
      </c>
      <c r="P365" s="33" t="s">
        <v>1268</v>
      </c>
      <c r="Q365" s="34">
        <v>1</v>
      </c>
      <c r="R365" s="44">
        <v>1</v>
      </c>
      <c r="S365" s="44">
        <v>1</v>
      </c>
      <c r="T365" s="45"/>
      <c r="U365" s="45"/>
      <c r="V365" s="45"/>
      <c r="W365" s="45">
        <v>4800</v>
      </c>
    </row>
    <row r="366" spans="1:23" ht="15" customHeight="1">
      <c r="A366" s="27" t="s">
        <v>1366</v>
      </c>
      <c r="B366" s="37">
        <v>493</v>
      </c>
      <c r="C366" s="22" t="s">
        <v>55</v>
      </c>
      <c r="D366" s="22" t="s">
        <v>55</v>
      </c>
      <c r="E366" s="23" t="s">
        <v>1421</v>
      </c>
      <c r="F366" s="24" t="s">
        <v>1422</v>
      </c>
      <c r="G366" s="25" t="s">
        <v>168</v>
      </c>
      <c r="H366" s="26">
        <v>42357</v>
      </c>
      <c r="I366" s="30" t="s">
        <v>1406</v>
      </c>
      <c r="J366" s="22">
        <v>2780</v>
      </c>
      <c r="K366" s="22"/>
      <c r="L366" s="31">
        <v>3</v>
      </c>
      <c r="M366" s="32">
        <v>0</v>
      </c>
      <c r="N366" s="32">
        <v>13800</v>
      </c>
      <c r="O366" s="32">
        <v>840</v>
      </c>
      <c r="P366" s="33" t="s">
        <v>1423</v>
      </c>
      <c r="Q366" s="34">
        <v>1</v>
      </c>
      <c r="R366" s="44">
        <v>1</v>
      </c>
      <c r="S366" s="44">
        <v>3</v>
      </c>
      <c r="T366" s="45"/>
      <c r="U366" s="45"/>
      <c r="V366" s="45"/>
      <c r="W366" s="45">
        <v>13800</v>
      </c>
    </row>
    <row r="367" spans="1:23" ht="15" customHeight="1">
      <c r="A367" s="27" t="s">
        <v>1366</v>
      </c>
      <c r="B367" s="37">
        <v>494</v>
      </c>
      <c r="C367" s="22" t="s">
        <v>55</v>
      </c>
      <c r="D367" s="22" t="s">
        <v>55</v>
      </c>
      <c r="E367" s="23" t="s">
        <v>1424</v>
      </c>
      <c r="F367" s="24" t="s">
        <v>1425</v>
      </c>
      <c r="G367" s="25" t="s">
        <v>168</v>
      </c>
      <c r="H367" s="26">
        <v>42357</v>
      </c>
      <c r="I367" s="30" t="s">
        <v>514</v>
      </c>
      <c r="J367" s="22">
        <v>5096</v>
      </c>
      <c r="K367" s="22"/>
      <c r="L367" s="31">
        <v>3</v>
      </c>
      <c r="M367" s="32">
        <v>0</v>
      </c>
      <c r="N367" s="32">
        <v>11484</v>
      </c>
      <c r="O367" s="32">
        <v>840</v>
      </c>
      <c r="P367" s="33" t="s">
        <v>1426</v>
      </c>
      <c r="Q367" s="34">
        <v>1</v>
      </c>
      <c r="R367" s="44">
        <v>0.6</v>
      </c>
      <c r="S367" s="44">
        <v>1.8</v>
      </c>
      <c r="T367" s="45"/>
      <c r="U367" s="45"/>
      <c r="V367" s="45"/>
      <c r="W367" s="45">
        <v>11484</v>
      </c>
    </row>
    <row r="368" spans="1:23" ht="15" customHeight="1">
      <c r="A368" s="27" t="s">
        <v>1366</v>
      </c>
      <c r="B368" s="37">
        <v>495</v>
      </c>
      <c r="C368" s="22" t="s">
        <v>1309</v>
      </c>
      <c r="D368" s="22" t="s">
        <v>549</v>
      </c>
      <c r="E368" s="23" t="s">
        <v>1427</v>
      </c>
      <c r="F368" s="24" t="s">
        <v>1428</v>
      </c>
      <c r="G368" s="25" t="s">
        <v>168</v>
      </c>
      <c r="H368" s="26">
        <v>42357</v>
      </c>
      <c r="I368" s="30" t="s">
        <v>514</v>
      </c>
      <c r="J368" s="22">
        <v>2580</v>
      </c>
      <c r="K368" s="22"/>
      <c r="L368" s="31">
        <v>0</v>
      </c>
      <c r="M368" s="32">
        <v>0</v>
      </c>
      <c r="N368" s="32">
        <v>14000</v>
      </c>
      <c r="O368" s="32">
        <v>0</v>
      </c>
      <c r="P368" s="33" t="s">
        <v>1429</v>
      </c>
      <c r="Q368" s="34">
        <v>0</v>
      </c>
      <c r="R368" s="44">
        <v>0</v>
      </c>
      <c r="S368" s="44">
        <v>0</v>
      </c>
      <c r="T368" s="45"/>
      <c r="U368" s="45"/>
      <c r="V368" s="45"/>
      <c r="W368" s="45">
        <v>14000</v>
      </c>
    </row>
    <row r="369" spans="1:23" ht="15" customHeight="1">
      <c r="A369" s="27" t="s">
        <v>1366</v>
      </c>
      <c r="B369" s="37">
        <v>496</v>
      </c>
      <c r="C369" s="22" t="s">
        <v>745</v>
      </c>
      <c r="D369" s="22" t="s">
        <v>55</v>
      </c>
      <c r="E369" s="23" t="s">
        <v>1430</v>
      </c>
      <c r="F369" s="24" t="s">
        <v>1431</v>
      </c>
      <c r="G369" s="25" t="s">
        <v>168</v>
      </c>
      <c r="H369" s="26">
        <v>42358</v>
      </c>
      <c r="I369" s="30" t="s">
        <v>1388</v>
      </c>
      <c r="J369" s="22">
        <v>4145</v>
      </c>
      <c r="K369" s="22"/>
      <c r="L369" s="31">
        <v>3</v>
      </c>
      <c r="M369" s="32">
        <v>0</v>
      </c>
      <c r="N369" s="32">
        <v>12435</v>
      </c>
      <c r="O369" s="32">
        <v>840</v>
      </c>
      <c r="P369" s="33" t="s">
        <v>1232</v>
      </c>
      <c r="Q369" s="34">
        <v>1</v>
      </c>
      <c r="R369" s="44">
        <v>1.1000000000000001</v>
      </c>
      <c r="S369" s="44">
        <v>3.3</v>
      </c>
      <c r="T369" s="45"/>
      <c r="U369" s="45"/>
      <c r="V369" s="45"/>
      <c r="W369" s="45">
        <v>12435</v>
      </c>
    </row>
    <row r="370" spans="1:23" ht="15" customHeight="1">
      <c r="A370" s="27" t="s">
        <v>1366</v>
      </c>
      <c r="B370" s="37">
        <v>497</v>
      </c>
      <c r="C370" s="22" t="s">
        <v>745</v>
      </c>
      <c r="D370" s="22" t="s">
        <v>55</v>
      </c>
      <c r="E370" s="23" t="s">
        <v>1432</v>
      </c>
      <c r="F370" s="24" t="s">
        <v>1433</v>
      </c>
      <c r="G370" s="25" t="s">
        <v>168</v>
      </c>
      <c r="H370" s="26">
        <v>42358</v>
      </c>
      <c r="I370" s="30" t="s">
        <v>1388</v>
      </c>
      <c r="J370" s="22">
        <v>4145</v>
      </c>
      <c r="K370" s="22"/>
      <c r="L370" s="31">
        <v>3</v>
      </c>
      <c r="M370" s="32">
        <v>0</v>
      </c>
      <c r="N370" s="32">
        <v>12435</v>
      </c>
      <c r="O370" s="32">
        <v>840</v>
      </c>
      <c r="P370" s="33" t="s">
        <v>1232</v>
      </c>
      <c r="Q370" s="34">
        <v>1</v>
      </c>
      <c r="R370" s="44">
        <v>1.1000000000000001</v>
      </c>
      <c r="S370" s="44">
        <v>3.3</v>
      </c>
      <c r="T370" s="45"/>
      <c r="U370" s="45"/>
      <c r="V370" s="45"/>
      <c r="W370" s="45">
        <v>12435</v>
      </c>
    </row>
    <row r="371" spans="1:23" ht="15" customHeight="1">
      <c r="A371" s="27" t="s">
        <v>1366</v>
      </c>
      <c r="B371" s="37">
        <v>498</v>
      </c>
      <c r="C371" s="22" t="s">
        <v>1011</v>
      </c>
      <c r="D371" s="22" t="s">
        <v>549</v>
      </c>
      <c r="E371" s="23" t="s">
        <v>1434</v>
      </c>
      <c r="F371" s="24" t="s">
        <v>1047</v>
      </c>
      <c r="G371" s="25" t="s">
        <v>168</v>
      </c>
      <c r="H371" s="26">
        <v>42358</v>
      </c>
      <c r="I371" s="30" t="s">
        <v>507</v>
      </c>
      <c r="J371" s="22">
        <v>0</v>
      </c>
      <c r="K371" s="22"/>
      <c r="L371" s="31">
        <v>0</v>
      </c>
      <c r="M371" s="32">
        <v>1000</v>
      </c>
      <c r="N371" s="32">
        <v>0</v>
      </c>
      <c r="O371" s="32">
        <v>0</v>
      </c>
      <c r="P371" s="33" t="s">
        <v>1435</v>
      </c>
      <c r="Q371" s="34">
        <v>0</v>
      </c>
      <c r="R371" s="44">
        <v>0</v>
      </c>
      <c r="S371" s="44">
        <v>0</v>
      </c>
      <c r="T371" s="45"/>
      <c r="U371" s="45"/>
      <c r="V371" s="45"/>
      <c r="W371" s="45">
        <v>1000</v>
      </c>
    </row>
    <row r="372" spans="1:23" ht="15" customHeight="1">
      <c r="A372" s="27" t="s">
        <v>1366</v>
      </c>
      <c r="B372" s="37">
        <v>499</v>
      </c>
      <c r="C372" s="22" t="s">
        <v>1011</v>
      </c>
      <c r="D372" s="22" t="s">
        <v>549</v>
      </c>
      <c r="E372" s="23" t="s">
        <v>1436</v>
      </c>
      <c r="F372" s="24" t="s">
        <v>1130</v>
      </c>
      <c r="G372" s="25" t="s">
        <v>168</v>
      </c>
      <c r="H372" s="26">
        <v>42358</v>
      </c>
      <c r="I372" s="30" t="s">
        <v>514</v>
      </c>
      <c r="J372" s="22">
        <v>2780</v>
      </c>
      <c r="K372" s="22"/>
      <c r="L372" s="31">
        <v>3</v>
      </c>
      <c r="M372" s="32">
        <v>0</v>
      </c>
      <c r="N372" s="32">
        <v>13800</v>
      </c>
      <c r="O372" s="32">
        <v>840</v>
      </c>
      <c r="P372" s="33" t="s">
        <v>1292</v>
      </c>
      <c r="Q372" s="34">
        <v>0</v>
      </c>
      <c r="R372" s="44">
        <v>0</v>
      </c>
      <c r="S372" s="44">
        <v>0</v>
      </c>
      <c r="T372" s="45"/>
      <c r="U372" s="45"/>
      <c r="V372" s="45"/>
      <c r="W372" s="45">
        <v>13800</v>
      </c>
    </row>
    <row r="373" spans="1:23" ht="15" customHeight="1">
      <c r="A373" s="27" t="s">
        <v>1366</v>
      </c>
      <c r="B373" s="37">
        <v>500</v>
      </c>
      <c r="C373" s="22" t="s">
        <v>1011</v>
      </c>
      <c r="D373" s="22" t="s">
        <v>545</v>
      </c>
      <c r="E373" s="23" t="s">
        <v>1437</v>
      </c>
      <c r="F373" s="24" t="s">
        <v>1004</v>
      </c>
      <c r="G373" s="25" t="s">
        <v>168</v>
      </c>
      <c r="H373" s="26">
        <v>42361</v>
      </c>
      <c r="I373" s="30" t="s">
        <v>514</v>
      </c>
      <c r="J373" s="22">
        <v>4000</v>
      </c>
      <c r="K373" s="22"/>
      <c r="L373" s="31">
        <v>2</v>
      </c>
      <c r="M373" s="32">
        <v>0</v>
      </c>
      <c r="N373" s="32">
        <v>9800</v>
      </c>
      <c r="O373" s="32">
        <v>560</v>
      </c>
      <c r="P373" s="33" t="s">
        <v>1418</v>
      </c>
      <c r="Q373" s="34">
        <v>0</v>
      </c>
      <c r="R373" s="44">
        <v>0</v>
      </c>
      <c r="S373" s="44">
        <v>0</v>
      </c>
      <c r="T373" s="45"/>
      <c r="U373" s="45"/>
      <c r="V373" s="45"/>
      <c r="W373" s="45">
        <v>9800</v>
      </c>
    </row>
    <row r="374" spans="1:23" ht="15" customHeight="1">
      <c r="A374" s="27" t="s">
        <v>1366</v>
      </c>
      <c r="B374" s="37">
        <v>501</v>
      </c>
      <c r="C374" s="22" t="s">
        <v>1011</v>
      </c>
      <c r="D374" s="22" t="s">
        <v>545</v>
      </c>
      <c r="E374" s="23" t="s">
        <v>1438</v>
      </c>
      <c r="F374" s="24" t="s">
        <v>1439</v>
      </c>
      <c r="G374" s="25" t="s">
        <v>168</v>
      </c>
      <c r="H374" s="26">
        <v>42361</v>
      </c>
      <c r="I374" s="30" t="s">
        <v>989</v>
      </c>
      <c r="J374" s="22">
        <v>3694</v>
      </c>
      <c r="K374" s="22"/>
      <c r="L374" s="31">
        <v>2</v>
      </c>
      <c r="M374" s="32">
        <v>0</v>
      </c>
      <c r="N374" s="32">
        <v>10106</v>
      </c>
      <c r="O374" s="32">
        <v>280</v>
      </c>
      <c r="P374" s="33" t="s">
        <v>1440</v>
      </c>
      <c r="Q374" s="34">
        <v>0</v>
      </c>
      <c r="R374" s="44">
        <v>0</v>
      </c>
      <c r="S374" s="44">
        <v>0</v>
      </c>
      <c r="T374" s="45"/>
      <c r="U374" s="45"/>
      <c r="V374" s="45"/>
      <c r="W374" s="45">
        <v>10106</v>
      </c>
    </row>
    <row r="375" spans="1:23" ht="15" customHeight="1">
      <c r="A375" s="27" t="s">
        <v>1366</v>
      </c>
      <c r="B375" s="37">
        <v>502</v>
      </c>
      <c r="C375" s="22" t="s">
        <v>55</v>
      </c>
      <c r="D375" s="22" t="s">
        <v>55</v>
      </c>
      <c r="E375" s="23" t="s">
        <v>1441</v>
      </c>
      <c r="F375" s="24" t="s">
        <v>1442</v>
      </c>
      <c r="G375" s="25" t="s">
        <v>168</v>
      </c>
      <c r="H375" s="26">
        <v>42362</v>
      </c>
      <c r="I375" s="30" t="s">
        <v>1406</v>
      </c>
      <c r="J375" s="22">
        <v>1055</v>
      </c>
      <c r="K375" s="22"/>
      <c r="L375" s="31">
        <v>3</v>
      </c>
      <c r="M375" s="32">
        <v>0</v>
      </c>
      <c r="N375" s="32">
        <v>15525</v>
      </c>
      <c r="O375" s="32">
        <v>840</v>
      </c>
      <c r="P375" s="33" t="s">
        <v>1443</v>
      </c>
      <c r="Q375" s="34">
        <v>1</v>
      </c>
      <c r="R375" s="44">
        <v>1</v>
      </c>
      <c r="S375" s="44">
        <v>3</v>
      </c>
      <c r="T375" s="45"/>
      <c r="U375" s="45"/>
      <c r="V375" s="45"/>
      <c r="W375" s="45">
        <v>15525</v>
      </c>
    </row>
    <row r="376" spans="1:23" ht="15" customHeight="1">
      <c r="A376" s="27" t="s">
        <v>1366</v>
      </c>
      <c r="B376" s="37">
        <v>503</v>
      </c>
      <c r="C376" s="22" t="s">
        <v>55</v>
      </c>
      <c r="D376" s="22" t="s">
        <v>55</v>
      </c>
      <c r="E376" s="23" t="s">
        <v>1444</v>
      </c>
      <c r="F376" s="24" t="s">
        <v>1445</v>
      </c>
      <c r="G376" s="25" t="s">
        <v>168</v>
      </c>
      <c r="H376" s="26">
        <v>42362</v>
      </c>
      <c r="I376" s="30" t="s">
        <v>1388</v>
      </c>
      <c r="J376" s="22">
        <v>4705</v>
      </c>
      <c r="K376" s="22"/>
      <c r="L376" s="31">
        <v>6</v>
      </c>
      <c r="M376" s="32">
        <v>0</v>
      </c>
      <c r="N376" s="32">
        <v>26875</v>
      </c>
      <c r="O376" s="32">
        <v>280</v>
      </c>
      <c r="P376" s="33" t="s">
        <v>1446</v>
      </c>
      <c r="Q376" s="34">
        <v>1</v>
      </c>
      <c r="R376" s="44">
        <v>1</v>
      </c>
      <c r="S376" s="44">
        <v>6</v>
      </c>
      <c r="T376" s="45"/>
      <c r="U376" s="45"/>
      <c r="V376" s="45"/>
      <c r="W376" s="45">
        <v>26875</v>
      </c>
    </row>
    <row r="377" spans="1:23" ht="15" customHeight="1">
      <c r="A377" s="27" t="s">
        <v>1366</v>
      </c>
      <c r="B377" s="37">
        <v>504</v>
      </c>
      <c r="C377" s="22" t="s">
        <v>1011</v>
      </c>
      <c r="D377" s="22" t="s">
        <v>549</v>
      </c>
      <c r="E377" s="23" t="s">
        <v>1447</v>
      </c>
      <c r="F377" s="24" t="s">
        <v>1071</v>
      </c>
      <c r="G377" s="25" t="s">
        <v>168</v>
      </c>
      <c r="H377" s="26">
        <v>42363</v>
      </c>
      <c r="I377" s="30" t="s">
        <v>507</v>
      </c>
      <c r="J377" s="22">
        <v>2780</v>
      </c>
      <c r="K377" s="22"/>
      <c r="L377" s="31">
        <v>3</v>
      </c>
      <c r="M377" s="32">
        <v>0</v>
      </c>
      <c r="N377" s="32">
        <v>13800</v>
      </c>
      <c r="O377" s="32">
        <v>280</v>
      </c>
      <c r="P377" s="33" t="s">
        <v>1448</v>
      </c>
      <c r="Q377" s="34">
        <v>0</v>
      </c>
      <c r="R377" s="44">
        <v>0</v>
      </c>
      <c r="S377" s="44">
        <v>0</v>
      </c>
      <c r="T377" s="45"/>
      <c r="U377" s="45"/>
      <c r="V377" s="45"/>
      <c r="W377" s="45">
        <v>13800</v>
      </c>
    </row>
    <row r="378" spans="1:23" ht="15" customHeight="1">
      <c r="A378" s="27" t="s">
        <v>1366</v>
      </c>
      <c r="B378" s="37">
        <v>505</v>
      </c>
      <c r="C378" s="22" t="s">
        <v>55</v>
      </c>
      <c r="D378" s="22" t="s">
        <v>55</v>
      </c>
      <c r="E378" s="23" t="s">
        <v>1449</v>
      </c>
      <c r="F378" s="24" t="s">
        <v>1450</v>
      </c>
      <c r="G378" s="25" t="s">
        <v>168</v>
      </c>
      <c r="H378" s="26">
        <v>42363</v>
      </c>
      <c r="I378" s="30" t="s">
        <v>507</v>
      </c>
      <c r="J378" s="22">
        <v>1580</v>
      </c>
      <c r="K378" s="22"/>
      <c r="L378" s="31">
        <v>1</v>
      </c>
      <c r="M378" s="32">
        <v>0</v>
      </c>
      <c r="N378" s="32">
        <v>4800</v>
      </c>
      <c r="O378" s="32">
        <v>280</v>
      </c>
      <c r="P378" s="33" t="s">
        <v>1451</v>
      </c>
      <c r="Q378" s="34">
        <v>1</v>
      </c>
      <c r="R378" s="44">
        <v>1</v>
      </c>
      <c r="S378" s="44">
        <v>1</v>
      </c>
      <c r="T378" s="45"/>
      <c r="U378" s="45"/>
      <c r="V378" s="45"/>
      <c r="W378" s="45">
        <v>4800</v>
      </c>
    </row>
    <row r="379" spans="1:23" ht="15" customHeight="1">
      <c r="A379" s="27" t="s">
        <v>1366</v>
      </c>
      <c r="B379" s="37">
        <v>506</v>
      </c>
      <c r="C379" s="22" t="s">
        <v>1011</v>
      </c>
      <c r="D379" s="22" t="s">
        <v>549</v>
      </c>
      <c r="E379" s="23" t="s">
        <v>1452</v>
      </c>
      <c r="F379" s="24" t="s">
        <v>1453</v>
      </c>
      <c r="G379" s="25" t="s">
        <v>168</v>
      </c>
      <c r="H379" s="26">
        <v>42364</v>
      </c>
      <c r="I379" s="30" t="s">
        <v>514</v>
      </c>
      <c r="J379" s="22">
        <v>1055</v>
      </c>
      <c r="K379" s="22"/>
      <c r="L379" s="31">
        <v>3</v>
      </c>
      <c r="M379" s="32">
        <v>0</v>
      </c>
      <c r="N379" s="32">
        <v>15525</v>
      </c>
      <c r="O379" s="32">
        <v>0</v>
      </c>
      <c r="P379" s="33" t="s">
        <v>1454</v>
      </c>
      <c r="Q379" s="34">
        <v>0</v>
      </c>
      <c r="R379" s="44">
        <v>0</v>
      </c>
      <c r="S379" s="44">
        <v>0</v>
      </c>
      <c r="T379" s="45"/>
      <c r="U379" s="45"/>
      <c r="V379" s="45"/>
      <c r="W379" s="45">
        <v>15525</v>
      </c>
    </row>
    <row r="380" spans="1:23" ht="15" customHeight="1">
      <c r="A380" s="27" t="s">
        <v>1366</v>
      </c>
      <c r="B380" s="37">
        <v>507</v>
      </c>
      <c r="C380" s="22" t="s">
        <v>55</v>
      </c>
      <c r="D380" s="22" t="s">
        <v>55</v>
      </c>
      <c r="E380" s="23" t="s">
        <v>1455</v>
      </c>
      <c r="F380" s="24" t="s">
        <v>1456</v>
      </c>
      <c r="G380" s="25" t="s">
        <v>168</v>
      </c>
      <c r="H380" s="26">
        <v>42364</v>
      </c>
      <c r="I380" s="30" t="s">
        <v>1406</v>
      </c>
      <c r="J380" s="22">
        <v>2780</v>
      </c>
      <c r="K380" s="22"/>
      <c r="L380" s="31">
        <v>3</v>
      </c>
      <c r="M380" s="32">
        <v>0</v>
      </c>
      <c r="N380" s="32">
        <v>13800</v>
      </c>
      <c r="O380" s="32">
        <v>840</v>
      </c>
      <c r="P380" s="33" t="s">
        <v>1092</v>
      </c>
      <c r="Q380" s="34">
        <v>1</v>
      </c>
      <c r="R380" s="44">
        <v>1</v>
      </c>
      <c r="S380" s="44">
        <v>3</v>
      </c>
      <c r="T380" s="45"/>
      <c r="U380" s="45"/>
      <c r="V380" s="45"/>
      <c r="W380" s="45">
        <v>13800</v>
      </c>
    </row>
    <row r="381" spans="1:23" ht="15" customHeight="1">
      <c r="A381" s="27" t="s">
        <v>1366</v>
      </c>
      <c r="B381" s="37">
        <v>508</v>
      </c>
      <c r="C381" s="22" t="s">
        <v>1011</v>
      </c>
      <c r="D381" s="22" t="s">
        <v>545</v>
      </c>
      <c r="E381" s="23" t="s">
        <v>1457</v>
      </c>
      <c r="F381" s="24" t="s">
        <v>592</v>
      </c>
      <c r="G381" s="25" t="s">
        <v>168</v>
      </c>
      <c r="H381" s="26">
        <v>42364</v>
      </c>
      <c r="I381" s="30" t="s">
        <v>1179</v>
      </c>
      <c r="J381" s="22">
        <v>4000</v>
      </c>
      <c r="K381" s="22"/>
      <c r="L381" s="31">
        <v>2</v>
      </c>
      <c r="M381" s="32">
        <v>0</v>
      </c>
      <c r="N381" s="32">
        <v>9800</v>
      </c>
      <c r="O381" s="32">
        <v>560</v>
      </c>
      <c r="P381" s="33" t="s">
        <v>1418</v>
      </c>
      <c r="Q381" s="34">
        <v>0</v>
      </c>
      <c r="R381" s="44">
        <v>0</v>
      </c>
      <c r="S381" s="44">
        <v>0</v>
      </c>
      <c r="T381" s="45"/>
      <c r="U381" s="45"/>
      <c r="V381" s="45"/>
      <c r="W381" s="45">
        <v>9800</v>
      </c>
    </row>
    <row r="382" spans="1:23" ht="15" customHeight="1">
      <c r="A382" s="27" t="s">
        <v>1366</v>
      </c>
      <c r="B382" s="37">
        <v>509</v>
      </c>
      <c r="C382" s="22" t="s">
        <v>1122</v>
      </c>
      <c r="D382" s="22" t="s">
        <v>549</v>
      </c>
      <c r="E382" s="23" t="s">
        <v>1458</v>
      </c>
      <c r="F382" s="24" t="s">
        <v>1459</v>
      </c>
      <c r="G382" s="25" t="s">
        <v>168</v>
      </c>
      <c r="H382" s="26">
        <v>42364</v>
      </c>
      <c r="I382" s="30" t="s">
        <v>989</v>
      </c>
      <c r="J382" s="22">
        <v>8300</v>
      </c>
      <c r="K382" s="22"/>
      <c r="L382" s="31">
        <v>6</v>
      </c>
      <c r="M382" s="32">
        <v>0</v>
      </c>
      <c r="N382" s="32">
        <v>23280</v>
      </c>
      <c r="O382" s="32">
        <v>1680</v>
      </c>
      <c r="P382" s="33" t="s">
        <v>1460</v>
      </c>
      <c r="Q382" s="34">
        <v>0</v>
      </c>
      <c r="R382" s="44">
        <v>0</v>
      </c>
      <c r="S382" s="44">
        <v>0</v>
      </c>
      <c r="T382" s="45"/>
      <c r="U382" s="45"/>
      <c r="V382" s="45"/>
      <c r="W382" s="45">
        <v>23280</v>
      </c>
    </row>
    <row r="383" spans="1:23" ht="15" customHeight="1">
      <c r="A383" s="27" t="s">
        <v>1366</v>
      </c>
      <c r="B383" s="37">
        <v>510</v>
      </c>
      <c r="C383" s="22" t="s">
        <v>745</v>
      </c>
      <c r="D383" s="22" t="s">
        <v>55</v>
      </c>
      <c r="E383" s="23" t="s">
        <v>1461</v>
      </c>
      <c r="F383" s="24" t="s">
        <v>1462</v>
      </c>
      <c r="G383" s="25" t="s">
        <v>168</v>
      </c>
      <c r="H383" s="26">
        <v>42364</v>
      </c>
      <c r="I383" s="30" t="s">
        <v>989</v>
      </c>
      <c r="J383" s="22">
        <v>4145</v>
      </c>
      <c r="K383" s="22"/>
      <c r="L383" s="31">
        <v>3</v>
      </c>
      <c r="M383" s="32">
        <v>0</v>
      </c>
      <c r="N383" s="32">
        <v>12435</v>
      </c>
      <c r="O383" s="32">
        <v>560</v>
      </c>
      <c r="P383" s="33" t="s">
        <v>1463</v>
      </c>
      <c r="Q383" s="34">
        <v>1</v>
      </c>
      <c r="R383" s="44">
        <v>1.1000000000000001</v>
      </c>
      <c r="S383" s="44">
        <v>3.3</v>
      </c>
      <c r="T383" s="45"/>
      <c r="U383" s="45"/>
      <c r="V383" s="45"/>
      <c r="W383" s="45">
        <v>12435</v>
      </c>
    </row>
    <row r="384" spans="1:23" ht="15" customHeight="1">
      <c r="A384" s="27" t="s">
        <v>1366</v>
      </c>
      <c r="B384" s="37">
        <v>511</v>
      </c>
      <c r="C384" s="22" t="s">
        <v>1122</v>
      </c>
      <c r="D384" s="22" t="s">
        <v>549</v>
      </c>
      <c r="E384" s="23" t="s">
        <v>1464</v>
      </c>
      <c r="F384" s="24" t="s">
        <v>1465</v>
      </c>
      <c r="G384" s="25" t="s">
        <v>168</v>
      </c>
      <c r="H384" s="26">
        <v>42364</v>
      </c>
      <c r="I384" s="30" t="s">
        <v>514</v>
      </c>
      <c r="J384" s="22">
        <v>8300</v>
      </c>
      <c r="K384" s="22"/>
      <c r="L384" s="31">
        <v>6</v>
      </c>
      <c r="M384" s="32">
        <v>0</v>
      </c>
      <c r="N384" s="32">
        <v>23280</v>
      </c>
      <c r="O384" s="32">
        <v>0</v>
      </c>
      <c r="P384" s="33" t="s">
        <v>1466</v>
      </c>
      <c r="Q384" s="34">
        <v>0</v>
      </c>
      <c r="R384" s="44">
        <v>0</v>
      </c>
      <c r="S384" s="44">
        <v>0</v>
      </c>
      <c r="T384" s="45"/>
      <c r="U384" s="45"/>
      <c r="V384" s="45"/>
      <c r="W384" s="45">
        <v>23280</v>
      </c>
    </row>
    <row r="385" spans="1:23" ht="15" customHeight="1">
      <c r="A385" s="27" t="s">
        <v>1366</v>
      </c>
      <c r="B385" s="37">
        <v>512</v>
      </c>
      <c r="C385" s="22" t="s">
        <v>1011</v>
      </c>
      <c r="D385" s="22" t="s">
        <v>545</v>
      </c>
      <c r="E385" s="23" t="s">
        <v>1467</v>
      </c>
      <c r="F385" s="24" t="s">
        <v>1032</v>
      </c>
      <c r="G385" s="25" t="s">
        <v>168</v>
      </c>
      <c r="H385" s="26">
        <v>42364</v>
      </c>
      <c r="I385" s="30" t="s">
        <v>503</v>
      </c>
      <c r="J385" s="22">
        <v>3828</v>
      </c>
      <c r="K385" s="22"/>
      <c r="L385" s="31">
        <v>1</v>
      </c>
      <c r="M385" s="32">
        <v>0</v>
      </c>
      <c r="N385" s="32">
        <v>2552</v>
      </c>
      <c r="O385" s="32">
        <v>0</v>
      </c>
      <c r="P385" s="33" t="s">
        <v>1468</v>
      </c>
      <c r="Q385" s="34">
        <v>0</v>
      </c>
      <c r="R385" s="44">
        <v>0</v>
      </c>
      <c r="S385" s="44">
        <v>0</v>
      </c>
      <c r="T385" s="45"/>
      <c r="U385" s="45"/>
      <c r="V385" s="45"/>
      <c r="W385" s="45">
        <v>2552</v>
      </c>
    </row>
    <row r="386" spans="1:23" ht="15" customHeight="1">
      <c r="A386" s="27" t="s">
        <v>1366</v>
      </c>
      <c r="B386" s="37">
        <v>513</v>
      </c>
      <c r="C386" s="22" t="s">
        <v>55</v>
      </c>
      <c r="D386" s="22" t="s">
        <v>55</v>
      </c>
      <c r="E386" s="23" t="s">
        <v>1469</v>
      </c>
      <c r="F386" s="24" t="s">
        <v>1470</v>
      </c>
      <c r="G386" s="25" t="s">
        <v>168</v>
      </c>
      <c r="H386" s="26">
        <v>42364</v>
      </c>
      <c r="I386" s="30" t="s">
        <v>514</v>
      </c>
      <c r="J386" s="22">
        <v>1580</v>
      </c>
      <c r="K386" s="22"/>
      <c r="L386" s="31">
        <v>1</v>
      </c>
      <c r="M386" s="32">
        <v>0</v>
      </c>
      <c r="N386" s="32">
        <v>4800</v>
      </c>
      <c r="O386" s="32">
        <v>0</v>
      </c>
      <c r="P386" s="33" t="s">
        <v>1471</v>
      </c>
      <c r="Q386" s="34">
        <v>1</v>
      </c>
      <c r="R386" s="44">
        <v>1</v>
      </c>
      <c r="S386" s="44">
        <v>1</v>
      </c>
      <c r="T386" s="45"/>
      <c r="U386" s="45"/>
      <c r="V386" s="45"/>
      <c r="W386" s="45">
        <v>4800</v>
      </c>
    </row>
    <row r="387" spans="1:23" ht="15" customHeight="1">
      <c r="A387" s="27" t="s">
        <v>1366</v>
      </c>
      <c r="B387" s="37">
        <v>514</v>
      </c>
      <c r="C387" s="22" t="s">
        <v>1011</v>
      </c>
      <c r="D387" s="22" t="s">
        <v>549</v>
      </c>
      <c r="E387" s="23" t="s">
        <v>1472</v>
      </c>
      <c r="F387" s="24" t="s">
        <v>1473</v>
      </c>
      <c r="G387" s="25" t="s">
        <v>168</v>
      </c>
      <c r="H387" s="26">
        <v>42364</v>
      </c>
      <c r="I387" s="30" t="s">
        <v>507</v>
      </c>
      <c r="J387" s="22">
        <v>2780</v>
      </c>
      <c r="K387" s="22"/>
      <c r="L387" s="31">
        <v>3</v>
      </c>
      <c r="M387" s="32">
        <v>0</v>
      </c>
      <c r="N387" s="32">
        <v>13800</v>
      </c>
      <c r="O387" s="32">
        <v>840</v>
      </c>
      <c r="P387" s="33" t="s">
        <v>1474</v>
      </c>
      <c r="Q387" s="34">
        <v>0</v>
      </c>
      <c r="R387" s="44">
        <v>0</v>
      </c>
      <c r="S387" s="44">
        <v>0</v>
      </c>
      <c r="T387" s="45"/>
      <c r="U387" s="45"/>
      <c r="V387" s="45"/>
      <c r="W387" s="45">
        <v>13800</v>
      </c>
    </row>
    <row r="388" spans="1:23" ht="15" customHeight="1">
      <c r="A388" s="27" t="s">
        <v>1366</v>
      </c>
      <c r="B388" s="37">
        <v>515</v>
      </c>
      <c r="C388" s="22" t="s">
        <v>1011</v>
      </c>
      <c r="D388" s="22" t="s">
        <v>549</v>
      </c>
      <c r="E388" s="23" t="s">
        <v>1475</v>
      </c>
      <c r="F388" s="24" t="s">
        <v>1476</v>
      </c>
      <c r="G388" s="25" t="s">
        <v>168</v>
      </c>
      <c r="H388" s="26">
        <v>42364</v>
      </c>
      <c r="I388" s="30" t="s">
        <v>507</v>
      </c>
      <c r="J388" s="22">
        <v>2780</v>
      </c>
      <c r="K388" s="22"/>
      <c r="L388" s="31">
        <v>3</v>
      </c>
      <c r="M388" s="32">
        <v>0</v>
      </c>
      <c r="N388" s="32">
        <v>13800</v>
      </c>
      <c r="O388" s="32">
        <v>840</v>
      </c>
      <c r="P388" s="33" t="s">
        <v>1474</v>
      </c>
      <c r="Q388" s="34">
        <v>0</v>
      </c>
      <c r="R388" s="44">
        <v>0</v>
      </c>
      <c r="S388" s="44">
        <v>0</v>
      </c>
      <c r="T388" s="45"/>
      <c r="U388" s="45"/>
      <c r="V388" s="45"/>
      <c r="W388" s="45">
        <v>13800</v>
      </c>
    </row>
    <row r="389" spans="1:23" ht="15" customHeight="1">
      <c r="A389" s="27" t="s">
        <v>1366</v>
      </c>
      <c r="B389" s="37">
        <v>516</v>
      </c>
      <c r="C389" s="22" t="s">
        <v>1122</v>
      </c>
      <c r="D389" s="22" t="s">
        <v>549</v>
      </c>
      <c r="E389" s="23" t="s">
        <v>1477</v>
      </c>
      <c r="F389" s="24" t="s">
        <v>774</v>
      </c>
      <c r="G389" s="25" t="s">
        <v>168</v>
      </c>
      <c r="H389" s="26">
        <v>42364</v>
      </c>
      <c r="I389" s="30" t="s">
        <v>514</v>
      </c>
      <c r="J389" s="22">
        <v>2555</v>
      </c>
      <c r="K389" s="22"/>
      <c r="L389" s="31">
        <v>6</v>
      </c>
      <c r="M389" s="32">
        <v>0</v>
      </c>
      <c r="N389" s="32">
        <v>29025</v>
      </c>
      <c r="O389" s="32">
        <v>1680</v>
      </c>
      <c r="P389" s="33" t="s">
        <v>1478</v>
      </c>
      <c r="Q389" s="34">
        <v>0</v>
      </c>
      <c r="R389" s="44">
        <v>0</v>
      </c>
      <c r="S389" s="44">
        <v>0</v>
      </c>
      <c r="T389" s="45"/>
      <c r="U389" s="45"/>
      <c r="V389" s="45"/>
      <c r="W389" s="45">
        <v>29025</v>
      </c>
    </row>
    <row r="390" spans="1:23" ht="15" customHeight="1">
      <c r="A390" s="27" t="s">
        <v>1366</v>
      </c>
      <c r="B390" s="37">
        <v>517</v>
      </c>
      <c r="C390" s="22" t="s">
        <v>1011</v>
      </c>
      <c r="D390" s="22" t="s">
        <v>545</v>
      </c>
      <c r="E390" s="23" t="s">
        <v>1479</v>
      </c>
      <c r="F390" s="24" t="s">
        <v>1480</v>
      </c>
      <c r="G390" s="25" t="s">
        <v>168</v>
      </c>
      <c r="H390" s="26">
        <v>42365</v>
      </c>
      <c r="I390" s="30" t="s">
        <v>507</v>
      </c>
      <c r="J390" s="22">
        <v>4000</v>
      </c>
      <c r="K390" s="22"/>
      <c r="L390" s="31">
        <v>2</v>
      </c>
      <c r="M390" s="32">
        <v>0</v>
      </c>
      <c r="N390" s="32">
        <v>9800</v>
      </c>
      <c r="O390" s="32">
        <v>560</v>
      </c>
      <c r="P390" s="33" t="s">
        <v>1418</v>
      </c>
      <c r="Q390" s="34">
        <v>0</v>
      </c>
      <c r="R390" s="44">
        <v>0</v>
      </c>
      <c r="S390" s="44">
        <v>0</v>
      </c>
      <c r="T390" s="45"/>
      <c r="U390" s="45"/>
      <c r="V390" s="45"/>
      <c r="W390" s="45">
        <v>9800</v>
      </c>
    </row>
    <row r="391" spans="1:23" ht="15" customHeight="1">
      <c r="A391" s="27" t="s">
        <v>1366</v>
      </c>
      <c r="B391" s="37">
        <v>518</v>
      </c>
      <c r="C391" s="22" t="s">
        <v>1122</v>
      </c>
      <c r="D391" s="22" t="s">
        <v>549</v>
      </c>
      <c r="E391" s="23" t="s">
        <v>1481</v>
      </c>
      <c r="F391" s="24" t="s">
        <v>846</v>
      </c>
      <c r="G391" s="25" t="s">
        <v>168</v>
      </c>
      <c r="H391" s="26">
        <v>42365</v>
      </c>
      <c r="I391" s="30" t="s">
        <v>514</v>
      </c>
      <c r="J391" s="22">
        <v>8612</v>
      </c>
      <c r="K391" s="22"/>
      <c r="L391" s="31">
        <v>6</v>
      </c>
      <c r="M391" s="32">
        <v>0</v>
      </c>
      <c r="N391" s="32">
        <v>22968</v>
      </c>
      <c r="O391" s="32">
        <v>0</v>
      </c>
      <c r="P391" s="33" t="s">
        <v>1482</v>
      </c>
      <c r="Q391" s="34">
        <v>0</v>
      </c>
      <c r="R391" s="44">
        <v>0</v>
      </c>
      <c r="S391" s="44">
        <v>0</v>
      </c>
      <c r="T391" s="45"/>
      <c r="U391" s="45"/>
      <c r="V391" s="45"/>
      <c r="W391" s="45">
        <v>22968</v>
      </c>
    </row>
    <row r="392" spans="1:23" ht="15" customHeight="1">
      <c r="A392" s="27" t="s">
        <v>1366</v>
      </c>
      <c r="B392" s="37">
        <v>519</v>
      </c>
      <c r="C392" s="22" t="s">
        <v>55</v>
      </c>
      <c r="D392" s="22" t="s">
        <v>55</v>
      </c>
      <c r="E392" s="23" t="s">
        <v>1483</v>
      </c>
      <c r="F392" s="24" t="s">
        <v>1484</v>
      </c>
      <c r="G392" s="25" t="s">
        <v>168</v>
      </c>
      <c r="H392" s="26">
        <v>42365</v>
      </c>
      <c r="I392" s="30" t="s">
        <v>503</v>
      </c>
      <c r="J392" s="22">
        <v>800</v>
      </c>
      <c r="K392" s="22"/>
      <c r="L392" s="31">
        <v>2</v>
      </c>
      <c r="M392" s="32">
        <v>0</v>
      </c>
      <c r="N392" s="32">
        <v>7680</v>
      </c>
      <c r="O392" s="32">
        <v>460</v>
      </c>
      <c r="P392" s="33" t="s">
        <v>1485</v>
      </c>
      <c r="Q392" s="34">
        <v>1</v>
      </c>
      <c r="R392" s="44">
        <v>1</v>
      </c>
      <c r="S392" s="44">
        <v>2</v>
      </c>
      <c r="T392" s="45"/>
      <c r="U392" s="45"/>
      <c r="V392" s="45"/>
      <c r="W392" s="45">
        <v>7680</v>
      </c>
    </row>
    <row r="393" spans="1:23" ht="15" customHeight="1">
      <c r="A393" s="27" t="s">
        <v>1366</v>
      </c>
      <c r="B393" s="37">
        <v>520</v>
      </c>
      <c r="C393" s="22" t="s">
        <v>55</v>
      </c>
      <c r="D393" s="22" t="s">
        <v>55</v>
      </c>
      <c r="E393" s="23" t="s">
        <v>1486</v>
      </c>
      <c r="F393" s="24" t="s">
        <v>1487</v>
      </c>
      <c r="G393" s="25" t="s">
        <v>168</v>
      </c>
      <c r="H393" s="26">
        <v>42365</v>
      </c>
      <c r="I393" s="30" t="s">
        <v>507</v>
      </c>
      <c r="J393" s="22">
        <v>600</v>
      </c>
      <c r="K393" s="22"/>
      <c r="L393" s="31">
        <v>1</v>
      </c>
      <c r="M393" s="32">
        <v>0</v>
      </c>
      <c r="N393" s="32">
        <v>4280</v>
      </c>
      <c r="O393" s="32">
        <v>230</v>
      </c>
      <c r="P393" s="33" t="s">
        <v>928</v>
      </c>
      <c r="Q393" s="34">
        <v>1</v>
      </c>
      <c r="R393" s="44">
        <v>1</v>
      </c>
      <c r="S393" s="44">
        <v>1</v>
      </c>
      <c r="T393" s="45"/>
      <c r="U393" s="45"/>
      <c r="V393" s="45"/>
      <c r="W393" s="45">
        <v>4280</v>
      </c>
    </row>
    <row r="394" spans="1:23" ht="15" customHeight="1">
      <c r="A394" s="27" t="s">
        <v>1366</v>
      </c>
      <c r="B394" s="37">
        <v>521</v>
      </c>
      <c r="C394" s="22" t="s">
        <v>55</v>
      </c>
      <c r="D394" s="22" t="s">
        <v>55</v>
      </c>
      <c r="E394" s="23" t="s">
        <v>1488</v>
      </c>
      <c r="F394" s="24" t="s">
        <v>1489</v>
      </c>
      <c r="G394" s="25" t="s">
        <v>168</v>
      </c>
      <c r="H394" s="26">
        <v>42365</v>
      </c>
      <c r="I394" s="30" t="s">
        <v>503</v>
      </c>
      <c r="J394" s="22">
        <v>2624</v>
      </c>
      <c r="K394" s="22"/>
      <c r="L394" s="31">
        <v>2</v>
      </c>
      <c r="M394" s="32">
        <v>0</v>
      </c>
      <c r="N394" s="32">
        <v>5856</v>
      </c>
      <c r="O394" s="32">
        <v>460</v>
      </c>
      <c r="P394" s="33" t="s">
        <v>1490</v>
      </c>
      <c r="Q394" s="34">
        <v>1</v>
      </c>
      <c r="R394" s="44">
        <v>0.6</v>
      </c>
      <c r="S394" s="44">
        <v>1.2</v>
      </c>
      <c r="T394" s="45"/>
      <c r="U394" s="45"/>
      <c r="V394" s="45"/>
      <c r="W394" s="45">
        <v>5856</v>
      </c>
    </row>
    <row r="395" spans="1:23" ht="15" customHeight="1">
      <c r="A395" s="27" t="s">
        <v>1366</v>
      </c>
      <c r="B395" s="37">
        <v>522</v>
      </c>
      <c r="C395" s="22" t="s">
        <v>1309</v>
      </c>
      <c r="D395" s="22" t="s">
        <v>549</v>
      </c>
      <c r="E395" s="23" t="s">
        <v>1491</v>
      </c>
      <c r="F395" s="24" t="s">
        <v>1492</v>
      </c>
      <c r="G395" s="25" t="s">
        <v>168</v>
      </c>
      <c r="H395" s="26">
        <v>42365</v>
      </c>
      <c r="I395" s="30" t="s">
        <v>514</v>
      </c>
      <c r="J395" s="22">
        <v>10888</v>
      </c>
      <c r="K395" s="22"/>
      <c r="L395" s="31">
        <v>4</v>
      </c>
      <c r="M395" s="32">
        <v>0</v>
      </c>
      <c r="N395" s="32">
        <v>15312</v>
      </c>
      <c r="O395" s="32">
        <v>0</v>
      </c>
      <c r="P395" s="33" t="s">
        <v>1493</v>
      </c>
      <c r="Q395" s="34">
        <v>0</v>
      </c>
      <c r="R395" s="44">
        <v>0</v>
      </c>
      <c r="S395" s="44">
        <v>0</v>
      </c>
      <c r="T395" s="45"/>
      <c r="U395" s="45"/>
      <c r="V395" s="45"/>
      <c r="W395" s="45">
        <v>15312</v>
      </c>
    </row>
    <row r="396" spans="1:23" ht="15" customHeight="1">
      <c r="A396" s="27" t="s">
        <v>1366</v>
      </c>
      <c r="B396" s="37">
        <v>523</v>
      </c>
      <c r="C396" s="22" t="s">
        <v>1011</v>
      </c>
      <c r="D396" s="22" t="s">
        <v>545</v>
      </c>
      <c r="E396" s="23" t="s">
        <v>1494</v>
      </c>
      <c r="F396" s="24" t="s">
        <v>1127</v>
      </c>
      <c r="G396" s="25" t="s">
        <v>168</v>
      </c>
      <c r="H396" s="26">
        <v>42365</v>
      </c>
      <c r="I396" s="30" t="s">
        <v>989</v>
      </c>
      <c r="J396" s="22">
        <v>5187</v>
      </c>
      <c r="K396" s="22"/>
      <c r="L396" s="31">
        <v>2</v>
      </c>
      <c r="M396" s="32">
        <v>0</v>
      </c>
      <c r="N396" s="32">
        <v>8613</v>
      </c>
      <c r="O396" s="32">
        <v>560</v>
      </c>
      <c r="P396" s="33" t="s">
        <v>1495</v>
      </c>
      <c r="Q396" s="34">
        <v>0</v>
      </c>
      <c r="R396" s="44">
        <v>0</v>
      </c>
      <c r="S396" s="44">
        <v>0</v>
      </c>
      <c r="T396" s="45"/>
      <c r="U396" s="45"/>
      <c r="V396" s="45"/>
      <c r="W396" s="45">
        <v>8613</v>
      </c>
    </row>
    <row r="397" spans="1:23" ht="15" customHeight="1">
      <c r="A397" s="27" t="s">
        <v>1366</v>
      </c>
      <c r="B397" s="37">
        <v>524</v>
      </c>
      <c r="C397" s="22" t="s">
        <v>1023</v>
      </c>
      <c r="D397" s="22" t="s">
        <v>545</v>
      </c>
      <c r="E397" s="23" t="s">
        <v>1496</v>
      </c>
      <c r="F397" s="24" t="s">
        <v>1127</v>
      </c>
      <c r="G397" s="25" t="s">
        <v>168</v>
      </c>
      <c r="H397" s="26">
        <v>42365</v>
      </c>
      <c r="I397" s="30" t="s">
        <v>989</v>
      </c>
      <c r="J397" s="22">
        <v>2398</v>
      </c>
      <c r="K397" s="22"/>
      <c r="L397" s="31">
        <v>1</v>
      </c>
      <c r="M397" s="32">
        <v>0</v>
      </c>
      <c r="N397" s="32">
        <v>4982</v>
      </c>
      <c r="O397" s="32">
        <v>0</v>
      </c>
      <c r="P397" s="33" t="s">
        <v>1497</v>
      </c>
      <c r="Q397" s="34">
        <v>0</v>
      </c>
      <c r="R397" s="44">
        <v>0</v>
      </c>
      <c r="S397" s="44">
        <v>0</v>
      </c>
      <c r="T397" s="45"/>
      <c r="U397" s="45"/>
      <c r="V397" s="45"/>
      <c r="W397" s="45">
        <v>4982</v>
      </c>
    </row>
    <row r="398" spans="1:23" ht="15" customHeight="1">
      <c r="A398" s="27" t="s">
        <v>1366</v>
      </c>
      <c r="B398" s="37">
        <v>525</v>
      </c>
      <c r="C398" s="22" t="s">
        <v>1011</v>
      </c>
      <c r="D398" s="22" t="s">
        <v>545</v>
      </c>
      <c r="E398" s="23" t="s">
        <v>1498</v>
      </c>
      <c r="F398" s="24" t="s">
        <v>1047</v>
      </c>
      <c r="G398" s="25" t="s">
        <v>168</v>
      </c>
      <c r="H398" s="26">
        <v>42365</v>
      </c>
      <c r="I398" s="30" t="s">
        <v>507</v>
      </c>
      <c r="J398" s="22">
        <v>4000</v>
      </c>
      <c r="K398" s="22"/>
      <c r="L398" s="31">
        <v>2</v>
      </c>
      <c r="M398" s="32">
        <v>0</v>
      </c>
      <c r="N398" s="32">
        <v>8800</v>
      </c>
      <c r="O398" s="32">
        <v>560</v>
      </c>
      <c r="P398" s="33" t="s">
        <v>1499</v>
      </c>
      <c r="Q398" s="34">
        <v>0</v>
      </c>
      <c r="R398" s="44">
        <v>0</v>
      </c>
      <c r="S398" s="44">
        <v>0</v>
      </c>
      <c r="T398" s="45"/>
      <c r="U398" s="45"/>
      <c r="V398" s="45"/>
      <c r="W398" s="45">
        <v>8800</v>
      </c>
    </row>
    <row r="399" spans="1:23" ht="15" customHeight="1">
      <c r="A399" s="27" t="s">
        <v>1366</v>
      </c>
      <c r="B399" s="37">
        <v>526</v>
      </c>
      <c r="C399" s="22" t="s">
        <v>1011</v>
      </c>
      <c r="D399" s="22" t="s">
        <v>545</v>
      </c>
      <c r="E399" s="23" t="s">
        <v>1500</v>
      </c>
      <c r="F399" s="24" t="s">
        <v>1501</v>
      </c>
      <c r="G399" s="25" t="s">
        <v>168</v>
      </c>
      <c r="H399" s="26">
        <v>42365</v>
      </c>
      <c r="I399" s="30" t="s">
        <v>503</v>
      </c>
      <c r="J399" s="22">
        <v>800</v>
      </c>
      <c r="K399" s="22"/>
      <c r="L399" s="31">
        <v>2</v>
      </c>
      <c r="M399" s="32">
        <v>0</v>
      </c>
      <c r="N399" s="32">
        <v>7680</v>
      </c>
      <c r="O399" s="32">
        <v>0</v>
      </c>
      <c r="P399" s="33" t="s">
        <v>1502</v>
      </c>
      <c r="Q399" s="34">
        <v>0</v>
      </c>
      <c r="R399" s="44">
        <v>0</v>
      </c>
      <c r="S399" s="44">
        <v>0</v>
      </c>
      <c r="T399" s="45"/>
      <c r="U399" s="45"/>
      <c r="V399" s="45"/>
      <c r="W399" s="45">
        <v>7680</v>
      </c>
    </row>
    <row r="400" spans="1:23" ht="15" customHeight="1">
      <c r="A400" s="27" t="s">
        <v>1366</v>
      </c>
      <c r="B400" s="37">
        <v>527</v>
      </c>
      <c r="C400" s="22" t="s">
        <v>55</v>
      </c>
      <c r="D400" s="22" t="s">
        <v>55</v>
      </c>
      <c r="E400" s="23" t="s">
        <v>1503</v>
      </c>
      <c r="F400" s="24" t="s">
        <v>1504</v>
      </c>
      <c r="G400" s="25" t="s">
        <v>168</v>
      </c>
      <c r="H400" s="26">
        <v>42365</v>
      </c>
      <c r="I400" s="30" t="s">
        <v>514</v>
      </c>
      <c r="J400" s="22">
        <v>2780</v>
      </c>
      <c r="K400" s="22"/>
      <c r="L400" s="31">
        <v>3</v>
      </c>
      <c r="M400" s="32">
        <v>0</v>
      </c>
      <c r="N400" s="32">
        <v>13800</v>
      </c>
      <c r="O400" s="32">
        <v>280</v>
      </c>
      <c r="P400" s="33" t="s">
        <v>1505</v>
      </c>
      <c r="Q400" s="34">
        <v>1</v>
      </c>
      <c r="R400" s="44">
        <v>1</v>
      </c>
      <c r="S400" s="44">
        <v>3</v>
      </c>
      <c r="T400" s="45"/>
      <c r="U400" s="45"/>
      <c r="V400" s="45"/>
      <c r="W400" s="45">
        <v>13800</v>
      </c>
    </row>
    <row r="401" spans="1:23" ht="15" customHeight="1">
      <c r="A401" s="27" t="s">
        <v>1366</v>
      </c>
      <c r="B401" s="37">
        <v>528</v>
      </c>
      <c r="C401" s="22" t="s">
        <v>55</v>
      </c>
      <c r="D401" s="22" t="s">
        <v>55</v>
      </c>
      <c r="E401" s="23" t="s">
        <v>1506</v>
      </c>
      <c r="F401" s="24" t="s">
        <v>1156</v>
      </c>
      <c r="G401" s="25" t="s">
        <v>168</v>
      </c>
      <c r="H401" s="26">
        <v>42365</v>
      </c>
      <c r="I401" s="30" t="s">
        <v>514</v>
      </c>
      <c r="J401" s="22">
        <v>10460</v>
      </c>
      <c r="K401" s="22"/>
      <c r="L401" s="31">
        <v>6</v>
      </c>
      <c r="M401" s="32">
        <v>0</v>
      </c>
      <c r="N401" s="32">
        <v>21120</v>
      </c>
      <c r="O401" s="32">
        <v>0</v>
      </c>
      <c r="P401" s="33" t="s">
        <v>1507</v>
      </c>
      <c r="Q401" s="34">
        <v>0</v>
      </c>
      <c r="R401" s="44">
        <v>0</v>
      </c>
      <c r="S401" s="44">
        <v>0</v>
      </c>
      <c r="T401" s="45"/>
      <c r="U401" s="45"/>
      <c r="V401" s="45"/>
      <c r="W401" s="45">
        <v>21120</v>
      </c>
    </row>
    <row r="402" spans="1:23" ht="15" customHeight="1">
      <c r="A402" s="27" t="s">
        <v>1366</v>
      </c>
      <c r="B402" s="37">
        <v>529</v>
      </c>
      <c r="C402" s="22" t="s">
        <v>1011</v>
      </c>
      <c r="D402" s="22" t="s">
        <v>549</v>
      </c>
      <c r="E402" s="23" t="s">
        <v>1508</v>
      </c>
      <c r="F402" s="24" t="s">
        <v>992</v>
      </c>
      <c r="G402" s="25" t="s">
        <v>168</v>
      </c>
      <c r="H402" s="26">
        <v>42365</v>
      </c>
      <c r="I402" s="30" t="s">
        <v>1388</v>
      </c>
      <c r="J402" s="22">
        <v>4800</v>
      </c>
      <c r="K402" s="22"/>
      <c r="L402" s="31">
        <v>2</v>
      </c>
      <c r="M402" s="32">
        <v>0</v>
      </c>
      <c r="N402" s="32">
        <v>9000</v>
      </c>
      <c r="O402" s="32">
        <v>560</v>
      </c>
      <c r="P402" s="33" t="s">
        <v>1509</v>
      </c>
      <c r="Q402" s="34">
        <v>0</v>
      </c>
      <c r="R402" s="44">
        <v>0</v>
      </c>
      <c r="S402" s="44">
        <v>0</v>
      </c>
      <c r="T402" s="45"/>
      <c r="U402" s="45"/>
      <c r="V402" s="45"/>
      <c r="W402" s="45">
        <v>9000</v>
      </c>
    </row>
    <row r="403" spans="1:23" ht="15" customHeight="1">
      <c r="A403" s="27" t="s">
        <v>1366</v>
      </c>
      <c r="B403" s="37">
        <v>530</v>
      </c>
      <c r="C403" s="22" t="s">
        <v>1011</v>
      </c>
      <c r="D403" s="22" t="s">
        <v>549</v>
      </c>
      <c r="E403" s="23" t="s">
        <v>1510</v>
      </c>
      <c r="F403" s="24" t="s">
        <v>1511</v>
      </c>
      <c r="G403" s="25" t="s">
        <v>168</v>
      </c>
      <c r="H403" s="26">
        <v>42365</v>
      </c>
      <c r="I403" s="30" t="s">
        <v>507</v>
      </c>
      <c r="J403" s="22">
        <v>6217</v>
      </c>
      <c r="K403" s="22"/>
      <c r="L403" s="31">
        <v>2</v>
      </c>
      <c r="M403" s="32">
        <v>0</v>
      </c>
      <c r="N403" s="32">
        <v>10363</v>
      </c>
      <c r="O403" s="32">
        <v>840</v>
      </c>
      <c r="P403" s="33" t="s">
        <v>1512</v>
      </c>
      <c r="Q403" s="34">
        <v>0</v>
      </c>
      <c r="R403" s="44">
        <v>0</v>
      </c>
      <c r="S403" s="44">
        <v>0</v>
      </c>
      <c r="T403" s="45"/>
      <c r="U403" s="45"/>
      <c r="V403" s="45"/>
      <c r="W403" s="45">
        <v>10363</v>
      </c>
    </row>
    <row r="404" spans="1:23" ht="15" customHeight="1">
      <c r="A404" s="27" t="s">
        <v>1366</v>
      </c>
      <c r="B404" s="37">
        <v>531</v>
      </c>
      <c r="C404" s="22" t="s">
        <v>1023</v>
      </c>
      <c r="D404" s="22" t="s">
        <v>549</v>
      </c>
      <c r="E404" s="23" t="s">
        <v>1513</v>
      </c>
      <c r="F404" s="24" t="s">
        <v>1514</v>
      </c>
      <c r="G404" s="25" t="s">
        <v>168</v>
      </c>
      <c r="H404" s="26">
        <v>42365</v>
      </c>
      <c r="I404" s="30" t="s">
        <v>1179</v>
      </c>
      <c r="J404" s="22">
        <v>7580</v>
      </c>
      <c r="K404" s="22"/>
      <c r="L404" s="31">
        <v>6</v>
      </c>
      <c r="M404" s="32">
        <v>0</v>
      </c>
      <c r="N404" s="32">
        <v>27900</v>
      </c>
      <c r="O404" s="32">
        <v>0</v>
      </c>
      <c r="P404" s="33" t="s">
        <v>1515</v>
      </c>
      <c r="Q404" s="34">
        <v>0</v>
      </c>
      <c r="R404" s="44">
        <v>0</v>
      </c>
      <c r="S404" s="44">
        <v>0</v>
      </c>
      <c r="T404" s="45"/>
      <c r="U404" s="45"/>
      <c r="V404" s="45"/>
      <c r="W404" s="45">
        <v>27900</v>
      </c>
    </row>
    <row r="405" spans="1:23" ht="15" customHeight="1">
      <c r="A405" s="27" t="s">
        <v>1366</v>
      </c>
      <c r="B405" s="37">
        <v>532</v>
      </c>
      <c r="C405" s="22" t="s">
        <v>1011</v>
      </c>
      <c r="D405" s="22" t="s">
        <v>549</v>
      </c>
      <c r="E405" s="23" t="s">
        <v>1516</v>
      </c>
      <c r="F405" s="24" t="s">
        <v>1517</v>
      </c>
      <c r="G405" s="25" t="s">
        <v>168</v>
      </c>
      <c r="H405" s="26">
        <v>42365</v>
      </c>
      <c r="I405" s="30" t="s">
        <v>514</v>
      </c>
      <c r="J405" s="22">
        <v>2780</v>
      </c>
      <c r="K405" s="22"/>
      <c r="L405" s="31">
        <v>3</v>
      </c>
      <c r="M405" s="32">
        <v>0</v>
      </c>
      <c r="N405" s="32">
        <v>13800</v>
      </c>
      <c r="O405" s="32">
        <v>560</v>
      </c>
      <c r="P405" s="33" t="s">
        <v>1518</v>
      </c>
      <c r="Q405" s="34">
        <v>0</v>
      </c>
      <c r="R405" s="44">
        <v>0</v>
      </c>
      <c r="S405" s="44">
        <v>0</v>
      </c>
      <c r="T405" s="45"/>
      <c r="U405" s="45"/>
      <c r="V405" s="45"/>
      <c r="W405" s="45">
        <v>13800</v>
      </c>
    </row>
    <row r="406" spans="1:23" ht="15" customHeight="1">
      <c r="A406" s="27" t="s">
        <v>1366</v>
      </c>
      <c r="B406" s="37">
        <v>533</v>
      </c>
      <c r="C406" s="22" t="s">
        <v>55</v>
      </c>
      <c r="D406" s="22" t="s">
        <v>55</v>
      </c>
      <c r="E406" s="23" t="s">
        <v>1519</v>
      </c>
      <c r="F406" s="24" t="s">
        <v>1520</v>
      </c>
      <c r="G406" s="25" t="s">
        <v>168</v>
      </c>
      <c r="H406" s="26">
        <v>42365</v>
      </c>
      <c r="I406" s="30" t="s">
        <v>1179</v>
      </c>
      <c r="J406" s="22">
        <v>1055</v>
      </c>
      <c r="K406" s="22"/>
      <c r="L406" s="31">
        <v>3</v>
      </c>
      <c r="M406" s="32">
        <v>0</v>
      </c>
      <c r="N406" s="32">
        <v>15525</v>
      </c>
      <c r="O406" s="32">
        <v>840</v>
      </c>
      <c r="P406" s="33" t="s">
        <v>1521</v>
      </c>
      <c r="Q406" s="34">
        <v>1</v>
      </c>
      <c r="R406" s="44">
        <v>1</v>
      </c>
      <c r="S406" s="44">
        <v>3</v>
      </c>
      <c r="T406" s="45"/>
      <c r="U406" s="45"/>
      <c r="V406" s="45"/>
      <c r="W406" s="45">
        <v>15525</v>
      </c>
    </row>
    <row r="407" spans="1:23" ht="15" customHeight="1">
      <c r="A407" s="27" t="s">
        <v>1366</v>
      </c>
      <c r="B407" s="37">
        <v>534</v>
      </c>
      <c r="C407" s="22" t="s">
        <v>745</v>
      </c>
      <c r="D407" s="22" t="s">
        <v>55</v>
      </c>
      <c r="E407" s="23" t="s">
        <v>1522</v>
      </c>
      <c r="F407" s="24" t="s">
        <v>1523</v>
      </c>
      <c r="G407" s="25" t="s">
        <v>168</v>
      </c>
      <c r="H407" s="26">
        <v>42367</v>
      </c>
      <c r="I407" s="30" t="s">
        <v>1179</v>
      </c>
      <c r="J407" s="22">
        <v>11780</v>
      </c>
      <c r="K407" s="22"/>
      <c r="L407" s="31">
        <v>1</v>
      </c>
      <c r="M407" s="32">
        <v>0</v>
      </c>
      <c r="N407" s="32">
        <v>4800</v>
      </c>
      <c r="O407" s="32">
        <v>0</v>
      </c>
      <c r="P407" s="33" t="s">
        <v>1524</v>
      </c>
      <c r="Q407" s="34">
        <v>1</v>
      </c>
      <c r="R407" s="44">
        <v>1</v>
      </c>
      <c r="S407" s="44">
        <v>1</v>
      </c>
      <c r="T407" s="45"/>
      <c r="U407" s="45"/>
      <c r="V407" s="45"/>
      <c r="W407" s="45">
        <v>4800</v>
      </c>
    </row>
    <row r="408" spans="1:23" ht="15" customHeight="1">
      <c r="A408" s="27" t="s">
        <v>1366</v>
      </c>
      <c r="B408" s="37">
        <v>535</v>
      </c>
      <c r="C408" s="22" t="s">
        <v>1011</v>
      </c>
      <c r="D408" s="22" t="s">
        <v>545</v>
      </c>
      <c r="E408" s="23" t="s">
        <v>1525</v>
      </c>
      <c r="F408" s="24" t="s">
        <v>1526</v>
      </c>
      <c r="G408" s="25" t="s">
        <v>168</v>
      </c>
      <c r="H408" s="26">
        <v>42368</v>
      </c>
      <c r="I408" s="30" t="s">
        <v>1388</v>
      </c>
      <c r="J408" s="22">
        <v>3955</v>
      </c>
      <c r="K408" s="22"/>
      <c r="L408" s="31">
        <v>1</v>
      </c>
      <c r="M408" s="32">
        <v>0</v>
      </c>
      <c r="N408" s="32">
        <v>2425</v>
      </c>
      <c r="O408" s="32">
        <v>0</v>
      </c>
      <c r="P408" s="33" t="s">
        <v>1527</v>
      </c>
      <c r="Q408" s="34">
        <v>0</v>
      </c>
      <c r="R408" s="44">
        <v>0</v>
      </c>
      <c r="S408" s="44">
        <v>0</v>
      </c>
      <c r="T408" s="45"/>
      <c r="U408" s="45"/>
      <c r="V408" s="45"/>
      <c r="W408" s="45">
        <v>2425</v>
      </c>
    </row>
    <row r="409" spans="1:23" ht="15" customHeight="1">
      <c r="A409" s="27" t="s">
        <v>1366</v>
      </c>
      <c r="B409" s="37">
        <v>536</v>
      </c>
      <c r="C409" s="22" t="s">
        <v>1023</v>
      </c>
      <c r="D409" s="22" t="s">
        <v>549</v>
      </c>
      <c r="E409" s="23" t="s">
        <v>1528</v>
      </c>
      <c r="F409" s="24" t="s">
        <v>1526</v>
      </c>
      <c r="G409" s="25" t="s">
        <v>168</v>
      </c>
      <c r="H409" s="26">
        <v>42368</v>
      </c>
      <c r="I409" s="30" t="s">
        <v>1388</v>
      </c>
      <c r="J409" s="22">
        <v>15136</v>
      </c>
      <c r="K409" s="22"/>
      <c r="L409" s="31">
        <v>4</v>
      </c>
      <c r="M409" s="32">
        <v>0</v>
      </c>
      <c r="N409" s="32">
        <v>20344</v>
      </c>
      <c r="O409" s="32">
        <v>1300</v>
      </c>
      <c r="P409" s="33" t="s">
        <v>1529</v>
      </c>
      <c r="Q409" s="34">
        <v>0</v>
      </c>
      <c r="R409" s="44">
        <v>0</v>
      </c>
      <c r="S409" s="44">
        <v>0</v>
      </c>
      <c r="T409" s="45"/>
      <c r="U409" s="45"/>
      <c r="V409" s="45"/>
      <c r="W409" s="45">
        <v>20344</v>
      </c>
    </row>
    <row r="410" spans="1:23" ht="15" customHeight="1">
      <c r="A410" s="27" t="s">
        <v>1366</v>
      </c>
      <c r="B410" s="37">
        <v>537</v>
      </c>
      <c r="C410" s="22" t="s">
        <v>1011</v>
      </c>
      <c r="D410" s="22" t="s">
        <v>545</v>
      </c>
      <c r="E410" s="23" t="s">
        <v>1530</v>
      </c>
      <c r="F410" s="24" t="s">
        <v>967</v>
      </c>
      <c r="G410" s="25" t="s">
        <v>168</v>
      </c>
      <c r="H410" s="26">
        <v>42368</v>
      </c>
      <c r="I410" s="30" t="s">
        <v>503</v>
      </c>
      <c r="J410" s="22">
        <v>5096</v>
      </c>
      <c r="K410" s="22"/>
      <c r="L410" s="31">
        <v>3</v>
      </c>
      <c r="M410" s="32">
        <v>0</v>
      </c>
      <c r="N410" s="32">
        <v>11484</v>
      </c>
      <c r="O410" s="32">
        <v>0</v>
      </c>
      <c r="P410" s="33" t="s">
        <v>1531</v>
      </c>
      <c r="Q410" s="34">
        <v>0</v>
      </c>
      <c r="R410" s="44">
        <v>0</v>
      </c>
      <c r="S410" s="44">
        <v>0</v>
      </c>
      <c r="T410" s="45"/>
      <c r="U410" s="45"/>
      <c r="V410" s="45"/>
      <c r="W410" s="45">
        <v>11484</v>
      </c>
    </row>
    <row r="411" spans="1:23" ht="15" customHeight="1">
      <c r="A411" s="27" t="s">
        <v>1366</v>
      </c>
      <c r="B411" s="37">
        <v>538</v>
      </c>
      <c r="C411" s="22" t="s">
        <v>55</v>
      </c>
      <c r="D411" s="22" t="s">
        <v>55</v>
      </c>
      <c r="E411" s="23" t="s">
        <v>1532</v>
      </c>
      <c r="F411" s="24" t="s">
        <v>1533</v>
      </c>
      <c r="G411" s="25" t="s">
        <v>168</v>
      </c>
      <c r="H411" s="26">
        <v>42368</v>
      </c>
      <c r="I411" s="30" t="s">
        <v>1406</v>
      </c>
      <c r="J411" s="22">
        <v>1055</v>
      </c>
      <c r="K411" s="22"/>
      <c r="L411" s="31">
        <v>3</v>
      </c>
      <c r="M411" s="32">
        <v>0</v>
      </c>
      <c r="N411" s="32">
        <v>15525</v>
      </c>
      <c r="O411" s="32">
        <v>840</v>
      </c>
      <c r="P411" s="33" t="s">
        <v>1443</v>
      </c>
      <c r="Q411" s="34">
        <v>1</v>
      </c>
      <c r="R411" s="44">
        <v>1</v>
      </c>
      <c r="S411" s="44">
        <v>3</v>
      </c>
      <c r="T411" s="45"/>
      <c r="U411" s="45"/>
      <c r="V411" s="45"/>
      <c r="W411" s="45">
        <v>15525</v>
      </c>
    </row>
    <row r="412" spans="1:23" ht="15" customHeight="1">
      <c r="A412" s="27" t="s">
        <v>1366</v>
      </c>
      <c r="B412" s="37">
        <v>539</v>
      </c>
      <c r="C412" s="22" t="s">
        <v>1011</v>
      </c>
      <c r="D412" s="22" t="s">
        <v>549</v>
      </c>
      <c r="E412" s="23" t="s">
        <v>1534</v>
      </c>
      <c r="F412" s="24" t="s">
        <v>792</v>
      </c>
      <c r="G412" s="25" t="s">
        <v>168</v>
      </c>
      <c r="H412" s="26">
        <v>42369</v>
      </c>
      <c r="I412" s="30" t="s">
        <v>514</v>
      </c>
      <c r="J412" s="22">
        <v>2780</v>
      </c>
      <c r="K412" s="22"/>
      <c r="L412" s="31">
        <v>3</v>
      </c>
      <c r="M412" s="32">
        <v>0</v>
      </c>
      <c r="N412" s="32">
        <v>13800</v>
      </c>
      <c r="O412" s="32">
        <v>560</v>
      </c>
      <c r="P412" s="33" t="s">
        <v>1518</v>
      </c>
      <c r="Q412" s="34">
        <v>0</v>
      </c>
      <c r="R412" s="44">
        <v>0</v>
      </c>
      <c r="S412" s="44">
        <v>0</v>
      </c>
      <c r="T412" s="45"/>
      <c r="U412" s="45"/>
      <c r="V412" s="45"/>
      <c r="W412" s="45">
        <v>13800</v>
      </c>
    </row>
    <row r="413" spans="1:23" ht="15" customHeight="1">
      <c r="A413" s="27" t="s">
        <v>1366</v>
      </c>
      <c r="B413" s="37">
        <v>540</v>
      </c>
      <c r="C413" s="22" t="s">
        <v>1011</v>
      </c>
      <c r="D413" s="22" t="s">
        <v>549</v>
      </c>
      <c r="E413" s="23" t="s">
        <v>1535</v>
      </c>
      <c r="F413" s="24" t="s">
        <v>791</v>
      </c>
      <c r="G413" s="25" t="s">
        <v>168</v>
      </c>
      <c r="H413" s="26">
        <v>42369</v>
      </c>
      <c r="I413" s="30" t="s">
        <v>514</v>
      </c>
      <c r="J413" s="22">
        <v>2780</v>
      </c>
      <c r="K413" s="22"/>
      <c r="L413" s="31">
        <v>3</v>
      </c>
      <c r="M413" s="32">
        <v>0</v>
      </c>
      <c r="N413" s="32">
        <v>13800</v>
      </c>
      <c r="O413" s="32">
        <v>840</v>
      </c>
      <c r="P413" s="33" t="s">
        <v>1536</v>
      </c>
      <c r="Q413" s="34">
        <v>0</v>
      </c>
      <c r="R413" s="44">
        <v>0</v>
      </c>
      <c r="S413" s="44">
        <v>0</v>
      </c>
      <c r="T413" s="45"/>
      <c r="U413" s="45"/>
      <c r="V413" s="45"/>
      <c r="W413" s="45">
        <v>13800</v>
      </c>
    </row>
    <row r="414" spans="1:23" ht="15" customHeight="1">
      <c r="A414" s="27" t="s">
        <v>1366</v>
      </c>
      <c r="B414" s="37">
        <v>541</v>
      </c>
      <c r="C414" s="22" t="s">
        <v>1011</v>
      </c>
      <c r="D414" s="22" t="s">
        <v>545</v>
      </c>
      <c r="E414" s="23" t="s">
        <v>1537</v>
      </c>
      <c r="F414" s="24" t="s">
        <v>1015</v>
      </c>
      <c r="G414" s="25" t="s">
        <v>168</v>
      </c>
      <c r="H414" s="26">
        <v>42369</v>
      </c>
      <c r="I414" s="30" t="s">
        <v>503</v>
      </c>
      <c r="J414" s="22">
        <v>2552</v>
      </c>
      <c r="K414" s="22"/>
      <c r="L414" s="31">
        <v>1</v>
      </c>
      <c r="M414" s="32">
        <v>0</v>
      </c>
      <c r="N414" s="32">
        <v>3828</v>
      </c>
      <c r="O414" s="32">
        <v>280</v>
      </c>
      <c r="P414" s="33" t="s">
        <v>1538</v>
      </c>
      <c r="Q414" s="34">
        <v>0</v>
      </c>
      <c r="R414" s="44">
        <v>0</v>
      </c>
      <c r="S414" s="44">
        <v>0</v>
      </c>
      <c r="T414" s="45"/>
      <c r="U414" s="45"/>
      <c r="V414" s="45"/>
      <c r="W414" s="45">
        <v>3828</v>
      </c>
    </row>
    <row r="415" spans="1:23" ht="15" customHeight="1">
      <c r="A415" s="27" t="s">
        <v>1366</v>
      </c>
      <c r="B415" s="37">
        <v>542</v>
      </c>
      <c r="C415" s="22" t="s">
        <v>1023</v>
      </c>
      <c r="D415" s="22" t="s">
        <v>545</v>
      </c>
      <c r="E415" s="23" t="s">
        <v>1539</v>
      </c>
      <c r="F415" s="24" t="s">
        <v>1094</v>
      </c>
      <c r="G415" s="25" t="s">
        <v>168</v>
      </c>
      <c r="H415" s="26">
        <v>42369</v>
      </c>
      <c r="I415" s="30" t="s">
        <v>1179</v>
      </c>
      <c r="J415" s="22">
        <v>2100</v>
      </c>
      <c r="K415" s="22"/>
      <c r="L415" s="31">
        <v>1</v>
      </c>
      <c r="M415" s="32">
        <v>0</v>
      </c>
      <c r="N415" s="32">
        <v>5280</v>
      </c>
      <c r="O415" s="32">
        <v>400</v>
      </c>
      <c r="P415" s="33" t="s">
        <v>1151</v>
      </c>
      <c r="Q415" s="34">
        <v>0</v>
      </c>
      <c r="R415" s="44">
        <v>0</v>
      </c>
      <c r="S415" s="44">
        <v>0</v>
      </c>
      <c r="T415" s="45"/>
      <c r="U415" s="45"/>
      <c r="V415" s="45"/>
      <c r="W415" s="45">
        <v>5280</v>
      </c>
    </row>
    <row r="416" spans="1:23" ht="15" customHeight="1">
      <c r="A416" s="27" t="s">
        <v>1366</v>
      </c>
      <c r="B416" s="37">
        <v>543</v>
      </c>
      <c r="C416" s="22" t="s">
        <v>1011</v>
      </c>
      <c r="D416" s="22" t="s">
        <v>545</v>
      </c>
      <c r="E416" s="23" t="s">
        <v>1540</v>
      </c>
      <c r="F416" s="24" t="s">
        <v>1541</v>
      </c>
      <c r="G416" s="25" t="s">
        <v>168</v>
      </c>
      <c r="H416" s="26">
        <v>42369</v>
      </c>
      <c r="I416" s="30" t="s">
        <v>507</v>
      </c>
      <c r="J416" s="22">
        <v>1580</v>
      </c>
      <c r="K416" s="22"/>
      <c r="L416" s="31">
        <v>1</v>
      </c>
      <c r="M416" s="32">
        <v>0</v>
      </c>
      <c r="N416" s="32">
        <v>4800</v>
      </c>
      <c r="O416" s="32">
        <v>0</v>
      </c>
      <c r="P416" s="33" t="s">
        <v>1542</v>
      </c>
      <c r="Q416" s="34">
        <v>0</v>
      </c>
      <c r="R416" s="44">
        <v>0</v>
      </c>
      <c r="S416" s="44">
        <v>0</v>
      </c>
      <c r="T416" s="45"/>
      <c r="U416" s="45"/>
      <c r="V416" s="45"/>
      <c r="W416" s="45">
        <v>4800</v>
      </c>
    </row>
    <row r="417" spans="1:23" ht="15" customHeight="1">
      <c r="A417" s="27" t="s">
        <v>1366</v>
      </c>
      <c r="B417" s="37">
        <v>544</v>
      </c>
      <c r="C417" s="22" t="s">
        <v>55</v>
      </c>
      <c r="D417" s="22" t="s">
        <v>55</v>
      </c>
      <c r="E417" s="23" t="s">
        <v>1543</v>
      </c>
      <c r="F417" s="24" t="s">
        <v>1544</v>
      </c>
      <c r="G417" s="25" t="s">
        <v>168</v>
      </c>
      <c r="H417" s="26">
        <v>42369</v>
      </c>
      <c r="I417" s="30" t="s">
        <v>989</v>
      </c>
      <c r="J417" s="22">
        <v>1580</v>
      </c>
      <c r="K417" s="22"/>
      <c r="L417" s="31">
        <v>1</v>
      </c>
      <c r="M417" s="32">
        <v>0</v>
      </c>
      <c r="N417" s="32">
        <v>4800</v>
      </c>
      <c r="O417" s="32">
        <v>280</v>
      </c>
      <c r="P417" s="33" t="s">
        <v>1545</v>
      </c>
      <c r="Q417" s="34">
        <v>1</v>
      </c>
      <c r="R417" s="44">
        <v>1</v>
      </c>
      <c r="S417" s="44">
        <v>1</v>
      </c>
      <c r="T417" s="45"/>
      <c r="U417" s="45"/>
      <c r="V417" s="45"/>
      <c r="W417" s="45">
        <v>4800</v>
      </c>
    </row>
    <row r="418" spans="1:23" ht="15" customHeight="1">
      <c r="A418" s="27" t="s">
        <v>1366</v>
      </c>
      <c r="B418" s="37">
        <v>545</v>
      </c>
      <c r="C418" s="22" t="s">
        <v>1011</v>
      </c>
      <c r="D418" s="22" t="s">
        <v>549</v>
      </c>
      <c r="E418" s="23" t="s">
        <v>1546</v>
      </c>
      <c r="F418" s="24" t="s">
        <v>1547</v>
      </c>
      <c r="G418" s="25" t="s">
        <v>168</v>
      </c>
      <c r="H418" s="26">
        <v>42369</v>
      </c>
      <c r="I418" s="30" t="s">
        <v>1179</v>
      </c>
      <c r="J418" s="22">
        <v>1055</v>
      </c>
      <c r="K418" s="22"/>
      <c r="L418" s="31">
        <v>3</v>
      </c>
      <c r="M418" s="32">
        <v>0</v>
      </c>
      <c r="N418" s="32">
        <v>15525</v>
      </c>
      <c r="O418" s="32">
        <v>0</v>
      </c>
      <c r="P418" s="33" t="s">
        <v>1548</v>
      </c>
      <c r="Q418" s="34">
        <v>0</v>
      </c>
      <c r="R418" s="44">
        <v>0</v>
      </c>
      <c r="S418" s="44">
        <v>0</v>
      </c>
      <c r="T418" s="45"/>
      <c r="U418" s="45"/>
      <c r="V418" s="45"/>
      <c r="W418" s="45">
        <v>15525</v>
      </c>
    </row>
    <row r="419" spans="1:23" ht="15" customHeight="1">
      <c r="A419" s="27" t="s">
        <v>1366</v>
      </c>
      <c r="B419" s="37">
        <v>546</v>
      </c>
      <c r="C419" s="22" t="s">
        <v>1011</v>
      </c>
      <c r="D419" s="22" t="s">
        <v>545</v>
      </c>
      <c r="E419" s="23" t="s">
        <v>1549</v>
      </c>
      <c r="F419" s="24" t="s">
        <v>1550</v>
      </c>
      <c r="G419" s="25" t="s">
        <v>168</v>
      </c>
      <c r="H419" s="26">
        <v>42369</v>
      </c>
      <c r="I419" s="30" t="s">
        <v>1388</v>
      </c>
      <c r="J419" s="22">
        <v>2100</v>
      </c>
      <c r="K419" s="22"/>
      <c r="L419" s="31">
        <v>1</v>
      </c>
      <c r="M419" s="32">
        <v>0</v>
      </c>
      <c r="N419" s="32">
        <v>5280</v>
      </c>
      <c r="O419" s="32">
        <v>0</v>
      </c>
      <c r="P419" s="33" t="s">
        <v>1551</v>
      </c>
      <c r="Q419" s="34">
        <v>0</v>
      </c>
      <c r="R419" s="44">
        <v>0</v>
      </c>
      <c r="S419" s="44">
        <v>0</v>
      </c>
      <c r="T419" s="45"/>
      <c r="U419" s="45"/>
      <c r="V419" s="45"/>
      <c r="W419" s="45">
        <v>5280</v>
      </c>
    </row>
    <row r="420" spans="1:23" ht="15" customHeight="1">
      <c r="A420" s="27" t="s">
        <v>1366</v>
      </c>
      <c r="B420" s="37">
        <v>547</v>
      </c>
      <c r="C420" s="22" t="s">
        <v>1011</v>
      </c>
      <c r="D420" s="22" t="s">
        <v>549</v>
      </c>
      <c r="E420" s="23" t="s">
        <v>1552</v>
      </c>
      <c r="F420" s="24" t="s">
        <v>679</v>
      </c>
      <c r="G420" s="25"/>
      <c r="H420" s="26">
        <v>42355</v>
      </c>
      <c r="I420" s="30" t="s">
        <v>507</v>
      </c>
      <c r="J420" s="22">
        <v>2072.5</v>
      </c>
      <c r="K420" s="22"/>
      <c r="L420" s="31">
        <v>1.5</v>
      </c>
      <c r="M420" s="32">
        <v>0</v>
      </c>
      <c r="N420" s="32">
        <v>6217.5</v>
      </c>
      <c r="O420" s="32">
        <v>420</v>
      </c>
      <c r="P420" s="33" t="s">
        <v>1416</v>
      </c>
      <c r="Q420" s="34">
        <v>0</v>
      </c>
      <c r="R420" s="44">
        <v>0.25</v>
      </c>
      <c r="S420" s="44">
        <v>0.75</v>
      </c>
      <c r="T420" s="45"/>
      <c r="U420" s="45"/>
      <c r="V420" s="45"/>
      <c r="W420" s="45">
        <v>6217.5</v>
      </c>
    </row>
    <row r="421" spans="1:23" ht="15" customHeight="1">
      <c r="A421" s="27" t="s">
        <v>1366</v>
      </c>
      <c r="B421" s="37">
        <v>548</v>
      </c>
      <c r="C421" s="22" t="s">
        <v>1011</v>
      </c>
      <c r="D421" s="22" t="s">
        <v>545</v>
      </c>
      <c r="E421" s="23" t="s">
        <v>1553</v>
      </c>
      <c r="F421" s="24" t="s">
        <v>691</v>
      </c>
      <c r="G421" s="25"/>
      <c r="H421" s="26">
        <v>42357</v>
      </c>
      <c r="I421" s="30" t="s">
        <v>514</v>
      </c>
      <c r="J421" s="22">
        <v>2000</v>
      </c>
      <c r="K421" s="22"/>
      <c r="L421" s="31">
        <v>1</v>
      </c>
      <c r="M421" s="32">
        <v>0</v>
      </c>
      <c r="N421" s="32">
        <v>4900</v>
      </c>
      <c r="O421" s="32">
        <v>280</v>
      </c>
      <c r="P421" s="33" t="s">
        <v>1418</v>
      </c>
      <c r="Q421" s="34">
        <v>0</v>
      </c>
      <c r="R421" s="44">
        <v>0.25</v>
      </c>
      <c r="S421" s="44">
        <v>0.5</v>
      </c>
      <c r="T421" s="45"/>
      <c r="U421" s="45"/>
      <c r="V421" s="45"/>
      <c r="W421" s="45">
        <v>4900</v>
      </c>
    </row>
    <row r="422" spans="1:23" ht="15" customHeight="1">
      <c r="A422" s="20"/>
      <c r="B422" s="21">
        <v>421</v>
      </c>
      <c r="C422" s="22"/>
      <c r="D422" s="22"/>
      <c r="E422" s="23"/>
      <c r="F422" s="24"/>
      <c r="G422" s="25"/>
      <c r="H422" s="26"/>
      <c r="I422" s="46"/>
      <c r="J422" s="47"/>
      <c r="K422" s="47"/>
      <c r="L422" s="31"/>
      <c r="M422" s="40"/>
      <c r="N422" s="40"/>
      <c r="O422" s="40"/>
      <c r="P422" s="41"/>
      <c r="Q422" s="42"/>
      <c r="R422" s="43"/>
      <c r="S422" s="43"/>
      <c r="T422" s="42"/>
      <c r="U422" s="42"/>
      <c r="V422" s="42"/>
      <c r="W422" s="42"/>
    </row>
    <row r="423" spans="1:23" ht="15" customHeight="1">
      <c r="A423" s="20"/>
      <c r="B423" s="21">
        <v>422</v>
      </c>
      <c r="C423" s="22"/>
      <c r="D423" s="22"/>
      <c r="E423" s="23"/>
      <c r="F423" s="24"/>
      <c r="G423" s="25"/>
      <c r="H423" s="26"/>
      <c r="I423" s="46"/>
      <c r="J423" s="47"/>
      <c r="K423" s="47"/>
      <c r="L423" s="31"/>
      <c r="M423" s="40"/>
      <c r="N423" s="40"/>
      <c r="O423" s="40"/>
      <c r="P423" s="41"/>
      <c r="Q423" s="42"/>
      <c r="R423" s="43"/>
      <c r="S423" s="43"/>
      <c r="T423" s="42"/>
      <c r="U423" s="42"/>
      <c r="V423" s="42"/>
      <c r="W423" s="42"/>
    </row>
    <row r="424" spans="1:23" ht="15" customHeight="1">
      <c r="A424" s="20"/>
      <c r="B424" s="21">
        <v>423</v>
      </c>
      <c r="C424" s="22"/>
      <c r="D424" s="22"/>
      <c r="E424" s="23"/>
      <c r="F424" s="24"/>
      <c r="G424" s="25"/>
      <c r="H424" s="26"/>
      <c r="I424" s="46"/>
      <c r="J424" s="47"/>
      <c r="K424" s="47"/>
      <c r="L424" s="31"/>
      <c r="M424" s="40"/>
      <c r="N424" s="40"/>
      <c r="O424" s="40"/>
      <c r="P424" s="41"/>
      <c r="Q424" s="42"/>
      <c r="R424" s="43"/>
      <c r="S424" s="43"/>
      <c r="T424" s="42"/>
      <c r="U424" s="42"/>
      <c r="V424" s="42"/>
      <c r="W424" s="42"/>
    </row>
    <row r="425" spans="1:23" ht="15" customHeight="1">
      <c r="A425" s="20"/>
      <c r="B425" s="21">
        <v>424</v>
      </c>
      <c r="C425" s="22"/>
      <c r="D425" s="22"/>
      <c r="E425" s="23"/>
      <c r="F425" s="24"/>
      <c r="G425" s="25"/>
      <c r="H425" s="26"/>
      <c r="I425" s="46"/>
      <c r="J425" s="47"/>
      <c r="K425" s="47"/>
      <c r="L425" s="31"/>
      <c r="M425" s="40"/>
      <c r="N425" s="40"/>
      <c r="O425" s="40"/>
      <c r="P425" s="41"/>
      <c r="Q425" s="42"/>
      <c r="R425" s="43"/>
      <c r="S425" s="43"/>
      <c r="T425" s="42"/>
      <c r="U425" s="42"/>
      <c r="V425" s="42"/>
      <c r="W425" s="42"/>
    </row>
    <row r="426" spans="1:23" ht="15" customHeight="1">
      <c r="A426" s="20"/>
      <c r="B426" s="21">
        <v>425</v>
      </c>
      <c r="C426" s="22"/>
      <c r="D426" s="22"/>
      <c r="E426" s="23"/>
      <c r="F426" s="24"/>
      <c r="G426" s="25"/>
      <c r="H426" s="26"/>
      <c r="I426" s="46"/>
      <c r="J426" s="47"/>
      <c r="K426" s="47"/>
      <c r="L426" s="31"/>
      <c r="M426" s="40"/>
      <c r="N426" s="40"/>
      <c r="O426" s="40"/>
      <c r="P426" s="41"/>
      <c r="Q426" s="42"/>
      <c r="R426" s="43"/>
      <c r="S426" s="43"/>
      <c r="T426" s="42"/>
      <c r="U426" s="42"/>
      <c r="V426" s="42"/>
      <c r="W426" s="42"/>
    </row>
    <row r="427" spans="1:23" ht="15" customHeight="1">
      <c r="A427" s="20"/>
      <c r="B427" s="21">
        <v>426</v>
      </c>
      <c r="C427" s="22"/>
      <c r="D427" s="22"/>
      <c r="E427" s="23"/>
      <c r="F427" s="24"/>
      <c r="G427" s="25"/>
      <c r="H427" s="26"/>
      <c r="I427" s="46"/>
      <c r="J427" s="47"/>
      <c r="K427" s="47"/>
      <c r="L427" s="31"/>
      <c r="M427" s="40"/>
      <c r="N427" s="40"/>
      <c r="O427" s="40"/>
      <c r="P427" s="41"/>
      <c r="Q427" s="42"/>
      <c r="R427" s="43"/>
      <c r="S427" s="43"/>
      <c r="T427" s="42"/>
      <c r="U427" s="42"/>
      <c r="V427" s="42"/>
      <c r="W427" s="42"/>
    </row>
    <row r="428" spans="1:23" ht="15" customHeight="1">
      <c r="A428" s="20"/>
      <c r="B428" s="21">
        <v>427</v>
      </c>
      <c r="C428" s="22"/>
      <c r="D428" s="22"/>
      <c r="E428" s="23"/>
      <c r="F428" s="24"/>
      <c r="G428" s="25"/>
      <c r="H428" s="26"/>
      <c r="I428" s="46"/>
      <c r="J428" s="47"/>
      <c r="K428" s="47"/>
      <c r="L428" s="31"/>
      <c r="M428" s="40"/>
      <c r="N428" s="40"/>
      <c r="O428" s="40"/>
      <c r="P428" s="41"/>
      <c r="Q428" s="42"/>
      <c r="R428" s="43"/>
      <c r="S428" s="43"/>
      <c r="T428" s="42"/>
      <c r="U428" s="42"/>
      <c r="V428" s="42"/>
      <c r="W428" s="42"/>
    </row>
    <row r="429" spans="1:23" ht="15" customHeight="1">
      <c r="A429" s="20"/>
      <c r="B429" s="21">
        <v>428</v>
      </c>
      <c r="C429" s="22"/>
      <c r="D429" s="22"/>
      <c r="E429" s="23"/>
      <c r="F429" s="24"/>
      <c r="G429" s="25"/>
      <c r="H429" s="26"/>
      <c r="I429" s="46"/>
      <c r="J429" s="47"/>
      <c r="K429" s="47"/>
      <c r="L429" s="31"/>
      <c r="M429" s="40"/>
      <c r="N429" s="40"/>
      <c r="O429" s="40"/>
      <c r="P429" s="41"/>
      <c r="Q429" s="42"/>
      <c r="R429" s="43"/>
      <c r="S429" s="43"/>
      <c r="T429" s="42"/>
      <c r="U429" s="42"/>
      <c r="V429" s="42"/>
      <c r="W429" s="42"/>
    </row>
    <row r="430" spans="1:23" ht="15" customHeight="1">
      <c r="A430" s="20"/>
      <c r="B430" s="21">
        <v>429</v>
      </c>
      <c r="C430" s="22"/>
      <c r="D430" s="22"/>
      <c r="E430" s="23"/>
      <c r="F430" s="24"/>
      <c r="G430" s="25"/>
      <c r="H430" s="26"/>
      <c r="I430" s="46"/>
      <c r="J430" s="47"/>
      <c r="K430" s="47"/>
      <c r="L430" s="31"/>
      <c r="M430" s="40"/>
      <c r="N430" s="40"/>
      <c r="O430" s="40"/>
      <c r="P430" s="41"/>
      <c r="Q430" s="42"/>
      <c r="R430" s="43"/>
      <c r="S430" s="43"/>
      <c r="T430" s="42"/>
      <c r="U430" s="42"/>
      <c r="V430" s="42"/>
      <c r="W430" s="42"/>
    </row>
    <row r="431" spans="1:23" ht="15" customHeight="1">
      <c r="A431" s="20"/>
      <c r="B431" s="21">
        <v>430</v>
      </c>
      <c r="C431" s="22"/>
      <c r="D431" s="22"/>
      <c r="E431" s="23"/>
      <c r="F431" s="24"/>
      <c r="G431" s="25"/>
      <c r="H431" s="26"/>
      <c r="I431" s="46"/>
      <c r="J431" s="47"/>
      <c r="K431" s="47"/>
      <c r="L431" s="31"/>
      <c r="M431" s="40"/>
      <c r="N431" s="40"/>
      <c r="O431" s="40"/>
      <c r="P431" s="41"/>
      <c r="Q431" s="42"/>
      <c r="R431" s="43"/>
      <c r="S431" s="43"/>
      <c r="T431" s="42"/>
      <c r="U431" s="42"/>
      <c r="V431" s="42"/>
      <c r="W431" s="42"/>
    </row>
    <row r="432" spans="1:23" ht="15" customHeight="1">
      <c r="A432" s="20"/>
      <c r="B432" s="21">
        <v>431</v>
      </c>
      <c r="C432" s="22"/>
      <c r="D432" s="22"/>
      <c r="E432" s="23"/>
      <c r="F432" s="24"/>
      <c r="G432" s="25"/>
      <c r="H432" s="26"/>
      <c r="I432" s="46"/>
      <c r="J432" s="47"/>
      <c r="K432" s="47"/>
      <c r="L432" s="31"/>
      <c r="M432" s="40"/>
      <c r="N432" s="40"/>
      <c r="O432" s="40"/>
      <c r="P432" s="41"/>
      <c r="Q432" s="42"/>
      <c r="R432" s="43"/>
      <c r="S432" s="43"/>
      <c r="T432" s="42"/>
      <c r="U432" s="42"/>
      <c r="V432" s="42"/>
      <c r="W432" s="42"/>
    </row>
    <row r="433" spans="1:23" ht="15" customHeight="1">
      <c r="A433" s="20"/>
      <c r="B433" s="21">
        <v>432</v>
      </c>
      <c r="C433" s="22"/>
      <c r="D433" s="22"/>
      <c r="E433" s="23"/>
      <c r="F433" s="24"/>
      <c r="G433" s="25"/>
      <c r="H433" s="26"/>
      <c r="I433" s="46"/>
      <c r="J433" s="47"/>
      <c r="K433" s="47"/>
      <c r="L433" s="31"/>
      <c r="M433" s="40"/>
      <c r="N433" s="40"/>
      <c r="O433" s="40"/>
      <c r="P433" s="41"/>
      <c r="Q433" s="42"/>
      <c r="R433" s="43"/>
      <c r="S433" s="43"/>
      <c r="T433" s="42"/>
      <c r="U433" s="42"/>
      <c r="V433" s="42"/>
      <c r="W433" s="42"/>
    </row>
    <row r="434" spans="1:23" ht="15" customHeight="1">
      <c r="A434" s="20"/>
      <c r="B434" s="21">
        <v>433</v>
      </c>
      <c r="C434" s="22"/>
      <c r="D434" s="22"/>
      <c r="E434" s="23"/>
      <c r="F434" s="24"/>
      <c r="G434" s="25"/>
      <c r="H434" s="26"/>
      <c r="I434" s="46"/>
      <c r="J434" s="47"/>
      <c r="K434" s="47"/>
      <c r="L434" s="31"/>
      <c r="M434" s="40"/>
      <c r="N434" s="40"/>
      <c r="O434" s="40"/>
      <c r="P434" s="41"/>
      <c r="Q434" s="42"/>
      <c r="R434" s="43"/>
      <c r="S434" s="43"/>
      <c r="T434" s="42"/>
      <c r="U434" s="42"/>
      <c r="V434" s="42"/>
      <c r="W434" s="42"/>
    </row>
    <row r="435" spans="1:23" ht="15" customHeight="1">
      <c r="A435" s="20"/>
      <c r="B435" s="21">
        <v>434</v>
      </c>
      <c r="C435" s="22"/>
      <c r="D435" s="22"/>
      <c r="E435" s="23"/>
      <c r="F435" s="24"/>
      <c r="G435" s="25"/>
      <c r="H435" s="26"/>
      <c r="I435" s="46"/>
      <c r="J435" s="47"/>
      <c r="K435" s="47"/>
      <c r="L435" s="31"/>
      <c r="M435" s="40"/>
      <c r="N435" s="40"/>
      <c r="O435" s="40"/>
      <c r="P435" s="41"/>
      <c r="Q435" s="42"/>
      <c r="R435" s="43"/>
      <c r="S435" s="43"/>
      <c r="T435" s="42"/>
      <c r="U435" s="42"/>
      <c r="V435" s="42"/>
      <c r="W435" s="42"/>
    </row>
    <row r="436" spans="1:23" ht="15" customHeight="1">
      <c r="A436" s="20"/>
      <c r="B436" s="21">
        <v>435</v>
      </c>
      <c r="C436" s="22"/>
      <c r="D436" s="22"/>
      <c r="E436" s="23"/>
      <c r="F436" s="24"/>
      <c r="G436" s="25"/>
      <c r="H436" s="26"/>
      <c r="I436" s="46"/>
      <c r="J436" s="47"/>
      <c r="K436" s="47"/>
      <c r="L436" s="31"/>
      <c r="M436" s="40"/>
      <c r="N436" s="40"/>
      <c r="O436" s="40"/>
      <c r="P436" s="41"/>
      <c r="Q436" s="42"/>
      <c r="R436" s="43"/>
      <c r="S436" s="43"/>
      <c r="T436" s="42"/>
      <c r="U436" s="42"/>
      <c r="V436" s="42"/>
      <c r="W436" s="42"/>
    </row>
    <row r="437" spans="1:23" ht="15" customHeight="1">
      <c r="A437" s="20"/>
      <c r="B437" s="21">
        <v>436</v>
      </c>
      <c r="C437" s="22"/>
      <c r="D437" s="22"/>
      <c r="E437" s="23"/>
      <c r="F437" s="24"/>
      <c r="G437" s="25"/>
      <c r="H437" s="26"/>
      <c r="I437" s="46"/>
      <c r="J437" s="47"/>
      <c r="K437" s="47"/>
      <c r="L437" s="31"/>
      <c r="M437" s="40"/>
      <c r="N437" s="40"/>
      <c r="O437" s="40"/>
      <c r="P437" s="41"/>
      <c r="Q437" s="42"/>
      <c r="R437" s="43"/>
      <c r="S437" s="43"/>
      <c r="T437" s="42"/>
      <c r="U437" s="42"/>
      <c r="V437" s="42"/>
      <c r="W437" s="42"/>
    </row>
    <row r="438" spans="1:23" ht="15" customHeight="1">
      <c r="A438" s="20"/>
      <c r="B438" s="21">
        <v>437</v>
      </c>
      <c r="C438" s="22"/>
      <c r="D438" s="22"/>
      <c r="E438" s="23"/>
      <c r="F438" s="24"/>
      <c r="G438" s="25"/>
      <c r="H438" s="26"/>
      <c r="I438" s="46"/>
      <c r="J438" s="47"/>
      <c r="K438" s="47"/>
      <c r="L438" s="31"/>
      <c r="M438" s="40"/>
      <c r="N438" s="40"/>
      <c r="O438" s="40"/>
      <c r="P438" s="41"/>
      <c r="Q438" s="42"/>
      <c r="R438" s="43"/>
      <c r="S438" s="43"/>
      <c r="T438" s="42"/>
      <c r="U438" s="42"/>
      <c r="V438" s="42"/>
      <c r="W438" s="42"/>
    </row>
    <row r="439" spans="1:23" ht="15" customHeight="1">
      <c r="A439" s="20"/>
      <c r="B439" s="21">
        <v>438</v>
      </c>
      <c r="C439" s="22"/>
      <c r="D439" s="22"/>
      <c r="E439" s="23"/>
      <c r="F439" s="24"/>
      <c r="G439" s="25"/>
      <c r="H439" s="26"/>
      <c r="I439" s="46"/>
      <c r="J439" s="47"/>
      <c r="K439" s="47"/>
      <c r="L439" s="31"/>
      <c r="M439" s="40"/>
      <c r="N439" s="40"/>
      <c r="O439" s="40"/>
      <c r="P439" s="41"/>
      <c r="Q439" s="42"/>
      <c r="R439" s="43"/>
      <c r="S439" s="43"/>
      <c r="T439" s="42"/>
      <c r="U439" s="42"/>
      <c r="V439" s="42"/>
      <c r="W439" s="42"/>
    </row>
    <row r="440" spans="1:23" ht="15" customHeight="1">
      <c r="A440" s="20"/>
      <c r="B440" s="21">
        <v>439</v>
      </c>
      <c r="C440" s="22"/>
      <c r="D440" s="22"/>
      <c r="E440" s="23"/>
      <c r="F440" s="24"/>
      <c r="G440" s="25"/>
      <c r="H440" s="26"/>
      <c r="I440" s="46"/>
      <c r="J440" s="47"/>
      <c r="K440" s="47"/>
      <c r="L440" s="31"/>
      <c r="M440" s="40"/>
      <c r="N440" s="40"/>
      <c r="O440" s="40"/>
      <c r="P440" s="41"/>
      <c r="Q440" s="42"/>
      <c r="R440" s="43"/>
      <c r="S440" s="43"/>
      <c r="T440" s="42"/>
      <c r="U440" s="42"/>
      <c r="V440" s="42"/>
      <c r="W440" s="42"/>
    </row>
    <row r="441" spans="1:23" ht="15" customHeight="1">
      <c r="A441" s="20"/>
      <c r="B441" s="21">
        <v>440</v>
      </c>
      <c r="C441" s="22"/>
      <c r="D441" s="22"/>
      <c r="E441" s="23"/>
      <c r="F441" s="24"/>
      <c r="G441" s="25"/>
      <c r="H441" s="26"/>
      <c r="I441" s="46"/>
      <c r="J441" s="47"/>
      <c r="K441" s="47"/>
      <c r="L441" s="31"/>
      <c r="M441" s="40"/>
      <c r="N441" s="40"/>
      <c r="O441" s="40"/>
      <c r="P441" s="41"/>
      <c r="Q441" s="42"/>
      <c r="R441" s="43"/>
      <c r="S441" s="43"/>
      <c r="T441" s="42"/>
      <c r="U441" s="42"/>
      <c r="V441" s="42"/>
      <c r="W441" s="42"/>
    </row>
    <row r="442" spans="1:23" ht="15" customHeight="1">
      <c r="A442" s="20"/>
      <c r="B442" s="21">
        <v>441</v>
      </c>
      <c r="C442" s="22"/>
      <c r="D442" s="22"/>
      <c r="E442" s="23"/>
      <c r="F442" s="24"/>
      <c r="G442" s="25"/>
      <c r="H442" s="26"/>
      <c r="I442" s="46"/>
      <c r="J442" s="47"/>
      <c r="K442" s="47"/>
      <c r="L442" s="31"/>
      <c r="M442" s="40"/>
      <c r="N442" s="40"/>
      <c r="O442" s="40"/>
      <c r="P442" s="41"/>
      <c r="Q442" s="42"/>
      <c r="R442" s="43"/>
      <c r="S442" s="43"/>
      <c r="T442" s="42"/>
      <c r="U442" s="42"/>
      <c r="V442" s="42"/>
      <c r="W442" s="42"/>
    </row>
    <row r="443" spans="1:23" ht="15" customHeight="1">
      <c r="A443" s="20"/>
      <c r="B443" s="21">
        <v>442</v>
      </c>
      <c r="C443" s="22"/>
      <c r="D443" s="22"/>
      <c r="E443" s="23"/>
      <c r="F443" s="24"/>
      <c r="G443" s="25"/>
      <c r="H443" s="26"/>
      <c r="I443" s="46"/>
      <c r="J443" s="47"/>
      <c r="K443" s="47"/>
      <c r="L443" s="31"/>
      <c r="M443" s="40"/>
      <c r="N443" s="40"/>
      <c r="O443" s="40"/>
      <c r="P443" s="41"/>
      <c r="Q443" s="42"/>
      <c r="R443" s="43"/>
      <c r="S443" s="43"/>
      <c r="T443" s="42"/>
      <c r="U443" s="42"/>
      <c r="V443" s="42"/>
      <c r="W443" s="42"/>
    </row>
    <row r="444" spans="1:23" ht="15" customHeight="1">
      <c r="A444" s="20"/>
      <c r="B444" s="21">
        <v>443</v>
      </c>
      <c r="C444" s="22"/>
      <c r="D444" s="22"/>
      <c r="E444" s="23"/>
      <c r="F444" s="24"/>
      <c r="G444" s="25"/>
      <c r="H444" s="26"/>
      <c r="I444" s="46"/>
      <c r="J444" s="47"/>
      <c r="K444" s="47"/>
      <c r="L444" s="31"/>
      <c r="M444" s="40"/>
      <c r="N444" s="40"/>
      <c r="O444" s="40"/>
      <c r="P444" s="41"/>
      <c r="Q444" s="42"/>
      <c r="R444" s="43"/>
      <c r="S444" s="43"/>
      <c r="T444" s="42"/>
      <c r="U444" s="42"/>
      <c r="V444" s="42"/>
      <c r="W444" s="42"/>
    </row>
    <row r="445" spans="1:23" ht="15" customHeight="1">
      <c r="A445" s="20"/>
      <c r="B445" s="21">
        <v>444</v>
      </c>
      <c r="C445" s="22"/>
      <c r="D445" s="22"/>
      <c r="E445" s="23"/>
      <c r="F445" s="24"/>
      <c r="G445" s="25"/>
      <c r="H445" s="26"/>
      <c r="I445" s="46"/>
      <c r="J445" s="47"/>
      <c r="K445" s="47"/>
      <c r="L445" s="31"/>
      <c r="M445" s="40"/>
      <c r="N445" s="40"/>
      <c r="O445" s="40"/>
      <c r="P445" s="41"/>
      <c r="Q445" s="42"/>
      <c r="R445" s="43"/>
      <c r="S445" s="43"/>
      <c r="T445" s="42"/>
      <c r="U445" s="42"/>
      <c r="V445" s="42"/>
      <c r="W445" s="42"/>
    </row>
    <row r="446" spans="1:23" ht="15" customHeight="1">
      <c r="A446" s="20"/>
      <c r="B446" s="21">
        <v>445</v>
      </c>
      <c r="C446" s="22"/>
      <c r="D446" s="22"/>
      <c r="E446" s="23"/>
      <c r="F446" s="24"/>
      <c r="G446" s="25"/>
      <c r="H446" s="26"/>
      <c r="I446" s="46"/>
      <c r="J446" s="47"/>
      <c r="K446" s="47"/>
      <c r="L446" s="31"/>
      <c r="M446" s="40"/>
      <c r="N446" s="40"/>
      <c r="O446" s="40"/>
      <c r="P446" s="41"/>
      <c r="Q446" s="42"/>
      <c r="R446" s="43"/>
      <c r="S446" s="43"/>
      <c r="T446" s="42"/>
      <c r="U446" s="42"/>
      <c r="V446" s="42"/>
      <c r="W446" s="42"/>
    </row>
    <row r="447" spans="1:23" ht="15" customHeight="1">
      <c r="A447" s="20"/>
      <c r="B447" s="21">
        <v>446</v>
      </c>
      <c r="C447" s="22"/>
      <c r="D447" s="22"/>
      <c r="E447" s="23"/>
      <c r="F447" s="24"/>
      <c r="G447" s="25"/>
      <c r="H447" s="26"/>
      <c r="I447" s="46"/>
      <c r="J447" s="47"/>
      <c r="K447" s="47"/>
      <c r="L447" s="31"/>
      <c r="M447" s="40"/>
      <c r="N447" s="40"/>
      <c r="O447" s="40"/>
      <c r="P447" s="41"/>
      <c r="Q447" s="42"/>
      <c r="R447" s="43"/>
      <c r="S447" s="43"/>
      <c r="T447" s="42"/>
      <c r="U447" s="42"/>
      <c r="V447" s="42"/>
      <c r="W447" s="42"/>
    </row>
    <row r="448" spans="1:23" ht="15" customHeight="1">
      <c r="A448" s="20"/>
      <c r="B448" s="21">
        <v>447</v>
      </c>
      <c r="C448" s="22"/>
      <c r="D448" s="22"/>
      <c r="E448" s="23"/>
      <c r="F448" s="24"/>
      <c r="G448" s="25"/>
      <c r="H448" s="26"/>
      <c r="I448" s="46"/>
      <c r="J448" s="47"/>
      <c r="K448" s="47"/>
      <c r="L448" s="31"/>
      <c r="M448" s="40"/>
      <c r="N448" s="40"/>
      <c r="O448" s="40"/>
      <c r="P448" s="41"/>
      <c r="Q448" s="42"/>
      <c r="R448" s="43"/>
      <c r="S448" s="43"/>
      <c r="T448" s="42"/>
      <c r="U448" s="42"/>
      <c r="V448" s="42"/>
      <c r="W448" s="42"/>
    </row>
    <row r="449" spans="1:23" ht="15" customHeight="1">
      <c r="A449" s="20"/>
      <c r="B449" s="21">
        <v>448</v>
      </c>
      <c r="C449" s="22"/>
      <c r="D449" s="22"/>
      <c r="E449" s="23"/>
      <c r="F449" s="24"/>
      <c r="G449" s="25"/>
      <c r="H449" s="26"/>
      <c r="I449" s="46"/>
      <c r="J449" s="47"/>
      <c r="K449" s="47"/>
      <c r="L449" s="31"/>
      <c r="M449" s="40"/>
      <c r="N449" s="40"/>
      <c r="O449" s="40"/>
      <c r="P449" s="41"/>
      <c r="Q449" s="42"/>
      <c r="R449" s="43"/>
      <c r="S449" s="43"/>
      <c r="T449" s="42"/>
      <c r="U449" s="42"/>
      <c r="V449" s="42"/>
      <c r="W449" s="42"/>
    </row>
    <row r="450" spans="1:23" ht="15" customHeight="1">
      <c r="A450" s="20"/>
      <c r="B450" s="21">
        <v>449</v>
      </c>
      <c r="C450" s="22"/>
      <c r="D450" s="22"/>
      <c r="E450" s="23"/>
      <c r="F450" s="24"/>
      <c r="G450" s="25"/>
      <c r="H450" s="26"/>
      <c r="I450" s="46"/>
      <c r="J450" s="47"/>
      <c r="K450" s="47"/>
      <c r="L450" s="31"/>
      <c r="M450" s="40"/>
      <c r="N450" s="40"/>
      <c r="O450" s="40"/>
      <c r="P450" s="41"/>
      <c r="Q450" s="42"/>
      <c r="R450" s="43"/>
      <c r="S450" s="43"/>
      <c r="T450" s="42"/>
      <c r="U450" s="42"/>
      <c r="V450" s="42"/>
      <c r="W450" s="42"/>
    </row>
    <row r="451" spans="1:23" ht="15" customHeight="1">
      <c r="A451" s="20"/>
      <c r="B451" s="21">
        <v>450</v>
      </c>
      <c r="C451" s="22"/>
      <c r="D451" s="22"/>
      <c r="E451" s="23"/>
      <c r="F451" s="24"/>
      <c r="G451" s="25"/>
      <c r="H451" s="26"/>
      <c r="I451" s="46"/>
      <c r="J451" s="47"/>
      <c r="K451" s="47"/>
      <c r="L451" s="31"/>
      <c r="M451" s="40"/>
      <c r="N451" s="40"/>
      <c r="O451" s="40"/>
      <c r="P451" s="41"/>
      <c r="Q451" s="42"/>
      <c r="R451" s="43"/>
      <c r="S451" s="43"/>
      <c r="T451" s="42"/>
      <c r="U451" s="42"/>
      <c r="V451" s="42"/>
      <c r="W451" s="42"/>
    </row>
    <row r="452" spans="1:23" ht="15" customHeight="1">
      <c r="A452" s="20"/>
      <c r="B452" s="21">
        <v>451</v>
      </c>
      <c r="C452" s="22"/>
      <c r="D452" s="22"/>
      <c r="E452" s="23"/>
      <c r="F452" s="24"/>
      <c r="G452" s="25"/>
      <c r="H452" s="26"/>
      <c r="I452" s="46"/>
      <c r="J452" s="47"/>
      <c r="K452" s="47"/>
      <c r="L452" s="31"/>
      <c r="M452" s="40"/>
      <c r="N452" s="40"/>
      <c r="O452" s="40"/>
      <c r="P452" s="41"/>
      <c r="Q452" s="42"/>
      <c r="R452" s="43"/>
      <c r="S452" s="43"/>
      <c r="T452" s="42"/>
      <c r="U452" s="42"/>
      <c r="V452" s="42"/>
      <c r="W452" s="42"/>
    </row>
    <row r="453" spans="1:23" ht="15" customHeight="1">
      <c r="A453" s="20"/>
      <c r="B453" s="21">
        <v>452</v>
      </c>
      <c r="C453" s="22"/>
      <c r="D453" s="22"/>
      <c r="E453" s="23"/>
      <c r="F453" s="24"/>
      <c r="G453" s="25"/>
      <c r="H453" s="26"/>
      <c r="I453" s="46"/>
      <c r="J453" s="47"/>
      <c r="K453" s="47"/>
      <c r="L453" s="31"/>
      <c r="M453" s="40"/>
      <c r="N453" s="40"/>
      <c r="O453" s="40"/>
      <c r="P453" s="41"/>
      <c r="Q453" s="42"/>
      <c r="R453" s="43"/>
      <c r="S453" s="43"/>
      <c r="T453" s="42"/>
      <c r="U453" s="42"/>
      <c r="V453" s="42"/>
      <c r="W453" s="42"/>
    </row>
    <row r="454" spans="1:23" ht="15" customHeight="1">
      <c r="A454" s="20"/>
      <c r="B454" s="21">
        <v>453</v>
      </c>
      <c r="C454" s="22"/>
      <c r="D454" s="22"/>
      <c r="E454" s="23"/>
      <c r="F454" s="24"/>
      <c r="G454" s="25"/>
      <c r="H454" s="26"/>
      <c r="I454" s="46"/>
      <c r="J454" s="47"/>
      <c r="K454" s="47"/>
      <c r="L454" s="31"/>
      <c r="M454" s="40"/>
      <c r="N454" s="40"/>
      <c r="O454" s="40"/>
      <c r="P454" s="41"/>
      <c r="Q454" s="42"/>
      <c r="R454" s="43"/>
      <c r="S454" s="43"/>
      <c r="T454" s="42"/>
      <c r="U454" s="42"/>
      <c r="V454" s="42"/>
      <c r="W454" s="42"/>
    </row>
    <row r="455" spans="1:23" ht="15" customHeight="1">
      <c r="A455" s="20"/>
      <c r="B455" s="21">
        <v>454</v>
      </c>
      <c r="C455" s="22"/>
      <c r="D455" s="22"/>
      <c r="E455" s="23"/>
      <c r="F455" s="24"/>
      <c r="G455" s="25"/>
      <c r="H455" s="26"/>
      <c r="I455" s="46"/>
      <c r="J455" s="47"/>
      <c r="K455" s="47"/>
      <c r="L455" s="31"/>
      <c r="M455" s="40"/>
      <c r="N455" s="40"/>
      <c r="O455" s="40"/>
      <c r="P455" s="41"/>
      <c r="Q455" s="42"/>
      <c r="R455" s="43"/>
      <c r="S455" s="43"/>
      <c r="T455" s="42"/>
      <c r="U455" s="42"/>
      <c r="V455" s="42"/>
      <c r="W455" s="42"/>
    </row>
    <row r="456" spans="1:23" ht="15" customHeight="1">
      <c r="A456" s="20"/>
      <c r="B456" s="21">
        <v>455</v>
      </c>
      <c r="C456" s="22"/>
      <c r="D456" s="22"/>
      <c r="E456" s="23"/>
      <c r="F456" s="24"/>
      <c r="G456" s="25"/>
      <c r="H456" s="26"/>
      <c r="I456" s="46"/>
      <c r="J456" s="47"/>
      <c r="K456" s="47"/>
      <c r="L456" s="31"/>
      <c r="M456" s="40"/>
      <c r="N456" s="40"/>
      <c r="O456" s="40"/>
      <c r="P456" s="41"/>
      <c r="Q456" s="42"/>
      <c r="R456" s="43"/>
      <c r="S456" s="43"/>
      <c r="T456" s="42"/>
      <c r="U456" s="42"/>
      <c r="V456" s="42"/>
      <c r="W456" s="42"/>
    </row>
    <row r="457" spans="1:23" ht="15" customHeight="1">
      <c r="A457" s="20"/>
      <c r="B457" s="21">
        <v>456</v>
      </c>
      <c r="C457" s="22"/>
      <c r="D457" s="22"/>
      <c r="E457" s="23"/>
      <c r="F457" s="24"/>
      <c r="G457" s="25"/>
      <c r="H457" s="26"/>
      <c r="I457" s="46"/>
      <c r="J457" s="47"/>
      <c r="K457" s="47"/>
      <c r="L457" s="31"/>
      <c r="M457" s="40"/>
      <c r="N457" s="40"/>
      <c r="O457" s="40"/>
      <c r="P457" s="41"/>
      <c r="Q457" s="42"/>
      <c r="R457" s="43"/>
      <c r="S457" s="43"/>
      <c r="T457" s="42"/>
      <c r="U457" s="42"/>
      <c r="V457" s="42"/>
      <c r="W457" s="42"/>
    </row>
    <row r="458" spans="1:23" ht="15" customHeight="1">
      <c r="A458" s="20"/>
      <c r="B458" s="21">
        <v>457</v>
      </c>
      <c r="C458" s="22"/>
      <c r="D458" s="22"/>
      <c r="E458" s="23"/>
      <c r="F458" s="24"/>
      <c r="G458" s="25"/>
      <c r="H458" s="26"/>
      <c r="I458" s="46"/>
      <c r="J458" s="47"/>
      <c r="K458" s="47"/>
      <c r="L458" s="31"/>
      <c r="M458" s="40"/>
      <c r="N458" s="40"/>
      <c r="O458" s="40"/>
      <c r="P458" s="41"/>
      <c r="Q458" s="42"/>
      <c r="R458" s="43"/>
      <c r="S458" s="43"/>
      <c r="T458" s="42"/>
      <c r="U458" s="42"/>
      <c r="V458" s="42"/>
      <c r="W458" s="42"/>
    </row>
    <row r="459" spans="1:23" ht="15" customHeight="1">
      <c r="A459" s="20"/>
      <c r="B459" s="21">
        <v>458</v>
      </c>
      <c r="C459" s="22"/>
      <c r="D459" s="22"/>
      <c r="E459" s="23"/>
      <c r="F459" s="24"/>
      <c r="G459" s="25"/>
      <c r="H459" s="26"/>
      <c r="I459" s="46"/>
      <c r="J459" s="47"/>
      <c r="K459" s="47"/>
      <c r="L459" s="31"/>
      <c r="M459" s="40"/>
      <c r="N459" s="40"/>
      <c r="O459" s="40"/>
      <c r="P459" s="41"/>
      <c r="Q459" s="42"/>
      <c r="R459" s="43"/>
      <c r="S459" s="43"/>
      <c r="T459" s="42"/>
      <c r="U459" s="42"/>
      <c r="V459" s="42"/>
      <c r="W459" s="42"/>
    </row>
    <row r="460" spans="1:23" ht="15" customHeight="1">
      <c r="A460" s="20"/>
      <c r="B460" s="21">
        <v>459</v>
      </c>
      <c r="C460" s="22"/>
      <c r="D460" s="22"/>
      <c r="E460" s="23"/>
      <c r="F460" s="24"/>
      <c r="G460" s="25"/>
      <c r="H460" s="26"/>
      <c r="I460" s="46"/>
      <c r="J460" s="47"/>
      <c r="K460" s="47"/>
      <c r="L460" s="31"/>
      <c r="M460" s="40"/>
      <c r="N460" s="40"/>
      <c r="O460" s="40"/>
      <c r="P460" s="41"/>
      <c r="Q460" s="42"/>
      <c r="R460" s="43"/>
      <c r="S460" s="43"/>
      <c r="T460" s="42"/>
      <c r="U460" s="42"/>
      <c r="V460" s="42"/>
      <c r="W460" s="42"/>
    </row>
    <row r="461" spans="1:23" ht="15" customHeight="1">
      <c r="A461" s="20"/>
      <c r="B461" s="21">
        <v>460</v>
      </c>
      <c r="C461" s="22"/>
      <c r="D461" s="22"/>
      <c r="E461" s="23"/>
      <c r="F461" s="24"/>
      <c r="G461" s="25"/>
      <c r="H461" s="26"/>
      <c r="I461" s="46"/>
      <c r="J461" s="47"/>
      <c r="K461" s="47"/>
      <c r="L461" s="31"/>
      <c r="M461" s="40"/>
      <c r="N461" s="40"/>
      <c r="O461" s="40"/>
      <c r="P461" s="41"/>
      <c r="Q461" s="42"/>
      <c r="R461" s="43"/>
      <c r="S461" s="43"/>
      <c r="T461" s="42"/>
      <c r="U461" s="42"/>
      <c r="V461" s="42"/>
      <c r="W461" s="42"/>
    </row>
    <row r="462" spans="1:23" ht="15" customHeight="1">
      <c r="A462" s="20"/>
      <c r="B462" s="21">
        <v>461</v>
      </c>
      <c r="C462" s="22"/>
      <c r="D462" s="22"/>
      <c r="E462" s="23"/>
      <c r="F462" s="24"/>
      <c r="G462" s="25"/>
      <c r="H462" s="26"/>
      <c r="I462" s="46"/>
      <c r="J462" s="47"/>
      <c r="K462" s="47"/>
      <c r="L462" s="31"/>
      <c r="M462" s="40"/>
      <c r="N462" s="40"/>
      <c r="O462" s="40"/>
      <c r="P462" s="41"/>
      <c r="Q462" s="42"/>
      <c r="R462" s="43"/>
      <c r="S462" s="43"/>
      <c r="T462" s="42"/>
      <c r="U462" s="42"/>
      <c r="V462" s="42"/>
      <c r="W462" s="42"/>
    </row>
    <row r="463" spans="1:23" ht="15" customHeight="1">
      <c r="A463" s="20"/>
      <c r="B463" s="21">
        <v>462</v>
      </c>
      <c r="C463" s="22"/>
      <c r="D463" s="22"/>
      <c r="E463" s="23"/>
      <c r="F463" s="24"/>
      <c r="G463" s="25"/>
      <c r="H463" s="26"/>
      <c r="I463" s="46"/>
      <c r="J463" s="47"/>
      <c r="K463" s="47"/>
      <c r="L463" s="31"/>
      <c r="M463" s="40"/>
      <c r="N463" s="40"/>
      <c r="O463" s="40"/>
      <c r="P463" s="41"/>
      <c r="Q463" s="42"/>
      <c r="R463" s="43"/>
      <c r="S463" s="43"/>
      <c r="T463" s="42"/>
      <c r="U463" s="42"/>
      <c r="V463" s="42"/>
      <c r="W463" s="42"/>
    </row>
    <row r="464" spans="1:23" ht="15" customHeight="1">
      <c r="A464" s="20"/>
      <c r="B464" s="21">
        <v>463</v>
      </c>
      <c r="C464" s="22"/>
      <c r="D464" s="22"/>
      <c r="E464" s="23"/>
      <c r="F464" s="24"/>
      <c r="G464" s="25"/>
      <c r="H464" s="26"/>
      <c r="I464" s="46"/>
      <c r="J464" s="47"/>
      <c r="K464" s="47"/>
      <c r="L464" s="31"/>
      <c r="M464" s="40"/>
      <c r="N464" s="40"/>
      <c r="O464" s="40"/>
      <c r="P464" s="41"/>
      <c r="Q464" s="42"/>
      <c r="R464" s="43"/>
      <c r="S464" s="43"/>
      <c r="T464" s="42"/>
      <c r="U464" s="42"/>
      <c r="V464" s="42"/>
      <c r="W464" s="42"/>
    </row>
    <row r="465" spans="1:23" ht="15" customHeight="1">
      <c r="A465" s="20"/>
      <c r="B465" s="21">
        <v>464</v>
      </c>
      <c r="C465" s="22"/>
      <c r="D465" s="22"/>
      <c r="E465" s="23"/>
      <c r="F465" s="24"/>
      <c r="G465" s="25"/>
      <c r="H465" s="26"/>
      <c r="I465" s="46"/>
      <c r="J465" s="47"/>
      <c r="K465" s="47"/>
      <c r="L465" s="31"/>
      <c r="M465" s="40"/>
      <c r="N465" s="40"/>
      <c r="O465" s="40"/>
      <c r="P465" s="41"/>
      <c r="Q465" s="42"/>
      <c r="R465" s="43"/>
      <c r="S465" s="43"/>
      <c r="T465" s="42"/>
      <c r="U465" s="42"/>
      <c r="V465" s="42"/>
      <c r="W465" s="42"/>
    </row>
    <row r="466" spans="1:23" ht="15" customHeight="1">
      <c r="A466" s="20"/>
      <c r="B466" s="21">
        <v>465</v>
      </c>
      <c r="C466" s="22"/>
      <c r="D466" s="22"/>
      <c r="E466" s="23"/>
      <c r="F466" s="24"/>
      <c r="G466" s="25"/>
      <c r="H466" s="26"/>
      <c r="I466" s="46"/>
      <c r="J466" s="47"/>
      <c r="K466" s="47"/>
      <c r="L466" s="31"/>
      <c r="M466" s="40"/>
      <c r="N466" s="40"/>
      <c r="O466" s="40"/>
      <c r="P466" s="41"/>
      <c r="Q466" s="42"/>
      <c r="R466" s="43"/>
      <c r="S466" s="43"/>
      <c r="T466" s="42"/>
      <c r="U466" s="42"/>
      <c r="V466" s="42"/>
      <c r="W466" s="42"/>
    </row>
    <row r="467" spans="1:23" ht="15" customHeight="1">
      <c r="A467" s="20"/>
      <c r="B467" s="21">
        <v>466</v>
      </c>
      <c r="C467" s="22"/>
      <c r="D467" s="22"/>
      <c r="E467" s="23"/>
      <c r="F467" s="24"/>
      <c r="G467" s="25"/>
      <c r="H467" s="26"/>
      <c r="I467" s="46"/>
      <c r="J467" s="47"/>
      <c r="K467" s="47"/>
      <c r="L467" s="31"/>
      <c r="M467" s="40"/>
      <c r="N467" s="40"/>
      <c r="O467" s="40"/>
      <c r="P467" s="41"/>
      <c r="Q467" s="42"/>
      <c r="R467" s="43"/>
      <c r="S467" s="43"/>
      <c r="T467" s="42"/>
      <c r="U467" s="42"/>
      <c r="V467" s="42"/>
      <c r="W467" s="42"/>
    </row>
    <row r="468" spans="1:23" ht="15" customHeight="1">
      <c r="A468" s="20"/>
      <c r="B468" s="21">
        <v>467</v>
      </c>
      <c r="C468" s="22"/>
      <c r="D468" s="22"/>
      <c r="E468" s="23"/>
      <c r="F468" s="24"/>
      <c r="G468" s="25"/>
      <c r="H468" s="26"/>
      <c r="I468" s="46"/>
      <c r="J468" s="47"/>
      <c r="K468" s="47"/>
      <c r="L468" s="31"/>
      <c r="M468" s="40"/>
      <c r="N468" s="40"/>
      <c r="O468" s="40"/>
      <c r="P468" s="41"/>
      <c r="Q468" s="42"/>
      <c r="R468" s="43"/>
      <c r="S468" s="43"/>
      <c r="T468" s="42"/>
      <c r="U468" s="42"/>
      <c r="V468" s="42"/>
      <c r="W468" s="42"/>
    </row>
    <row r="469" spans="1:23" ht="15" customHeight="1">
      <c r="A469" s="20"/>
      <c r="B469" s="21">
        <v>468</v>
      </c>
      <c r="C469" s="22"/>
      <c r="D469" s="22"/>
      <c r="E469" s="23"/>
      <c r="F469" s="24"/>
      <c r="G469" s="25"/>
      <c r="H469" s="26"/>
      <c r="I469" s="46"/>
      <c r="J469" s="47"/>
      <c r="K469" s="47"/>
      <c r="L469" s="31"/>
      <c r="M469" s="40"/>
      <c r="N469" s="40"/>
      <c r="O469" s="40"/>
      <c r="P469" s="41"/>
      <c r="Q469" s="42"/>
      <c r="R469" s="43"/>
      <c r="S469" s="43"/>
      <c r="T469" s="42"/>
      <c r="U469" s="42"/>
      <c r="V469" s="42"/>
      <c r="W469" s="42"/>
    </row>
    <row r="470" spans="1:23" ht="15" customHeight="1">
      <c r="A470" s="20"/>
      <c r="B470" s="21">
        <v>469</v>
      </c>
      <c r="C470" s="22"/>
      <c r="D470" s="22"/>
      <c r="E470" s="23"/>
      <c r="F470" s="24"/>
      <c r="G470" s="25"/>
      <c r="H470" s="26"/>
      <c r="I470" s="46"/>
      <c r="J470" s="47"/>
      <c r="K470" s="47"/>
      <c r="L470" s="31"/>
      <c r="M470" s="40"/>
      <c r="N470" s="40"/>
      <c r="O470" s="40"/>
      <c r="P470" s="41"/>
      <c r="Q470" s="42"/>
      <c r="R470" s="43"/>
      <c r="S470" s="43"/>
      <c r="T470" s="42"/>
      <c r="U470" s="42"/>
      <c r="V470" s="42"/>
      <c r="W470" s="42"/>
    </row>
    <row r="471" spans="1:23" ht="15" customHeight="1">
      <c r="A471" s="20"/>
      <c r="B471" s="21">
        <v>470</v>
      </c>
      <c r="C471" s="22"/>
      <c r="D471" s="22"/>
      <c r="E471" s="23"/>
      <c r="F471" s="24"/>
      <c r="G471" s="25"/>
      <c r="H471" s="26"/>
      <c r="I471" s="46"/>
      <c r="J471" s="47"/>
      <c r="K471" s="47"/>
      <c r="L471" s="31"/>
      <c r="M471" s="40"/>
      <c r="N471" s="40"/>
      <c r="O471" s="40"/>
      <c r="P471" s="41"/>
      <c r="Q471" s="42"/>
      <c r="R471" s="43"/>
      <c r="S471" s="43"/>
      <c r="T471" s="42"/>
      <c r="U471" s="42"/>
      <c r="V471" s="42"/>
      <c r="W471" s="42"/>
    </row>
    <row r="472" spans="1:23" ht="15" customHeight="1">
      <c r="A472" s="20"/>
      <c r="B472" s="21">
        <v>471</v>
      </c>
      <c r="C472" s="22"/>
      <c r="D472" s="22"/>
      <c r="E472" s="23"/>
      <c r="F472" s="24"/>
      <c r="G472" s="25"/>
      <c r="H472" s="26"/>
      <c r="I472" s="46"/>
      <c r="J472" s="47"/>
      <c r="K472" s="47"/>
      <c r="L472" s="31"/>
      <c r="M472" s="40"/>
      <c r="N472" s="40"/>
      <c r="O472" s="40"/>
      <c r="P472" s="41"/>
      <c r="Q472" s="42"/>
      <c r="R472" s="43"/>
      <c r="S472" s="43"/>
      <c r="T472" s="42"/>
      <c r="U472" s="42"/>
      <c r="V472" s="42"/>
      <c r="W472" s="42"/>
    </row>
    <row r="473" spans="1:23" ht="15" customHeight="1">
      <c r="A473" s="20"/>
      <c r="B473" s="21">
        <v>472</v>
      </c>
      <c r="C473" s="22"/>
      <c r="D473" s="22"/>
      <c r="E473" s="23"/>
      <c r="F473" s="24"/>
      <c r="G473" s="25"/>
      <c r="H473" s="26"/>
      <c r="I473" s="46"/>
      <c r="J473" s="47"/>
      <c r="K473" s="47"/>
      <c r="L473" s="31"/>
      <c r="M473" s="40"/>
      <c r="N473" s="40"/>
      <c r="O473" s="40"/>
      <c r="P473" s="41"/>
      <c r="Q473" s="42"/>
      <c r="R473" s="43"/>
      <c r="S473" s="43"/>
      <c r="T473" s="42"/>
      <c r="U473" s="42"/>
      <c r="V473" s="42"/>
      <c r="W473" s="42"/>
    </row>
    <row r="474" spans="1:23" ht="15" customHeight="1">
      <c r="A474" s="20"/>
      <c r="B474" s="21">
        <v>473</v>
      </c>
      <c r="C474" s="22"/>
      <c r="D474" s="22"/>
      <c r="E474" s="23"/>
      <c r="F474" s="24"/>
      <c r="G474" s="25"/>
      <c r="H474" s="26"/>
      <c r="I474" s="46"/>
      <c r="J474" s="47"/>
      <c r="K474" s="47"/>
      <c r="L474" s="31"/>
      <c r="M474" s="40"/>
      <c r="N474" s="40"/>
      <c r="O474" s="40"/>
      <c r="P474" s="41"/>
      <c r="Q474" s="42"/>
      <c r="R474" s="43"/>
      <c r="S474" s="43"/>
      <c r="T474" s="42"/>
      <c r="U474" s="42"/>
      <c r="V474" s="42"/>
      <c r="W474" s="42"/>
    </row>
    <row r="475" spans="1:23" ht="15" customHeight="1">
      <c r="A475" s="20"/>
      <c r="B475" s="21">
        <v>474</v>
      </c>
      <c r="C475" s="22"/>
      <c r="D475" s="22"/>
      <c r="E475" s="23"/>
      <c r="F475" s="24"/>
      <c r="G475" s="25"/>
      <c r="H475" s="26"/>
      <c r="I475" s="46"/>
      <c r="J475" s="47"/>
      <c r="K475" s="47"/>
      <c r="L475" s="31"/>
      <c r="M475" s="40"/>
      <c r="N475" s="40"/>
      <c r="O475" s="40"/>
      <c r="P475" s="41"/>
      <c r="Q475" s="42"/>
      <c r="R475" s="43"/>
      <c r="S475" s="43"/>
      <c r="T475" s="42"/>
      <c r="U475" s="42"/>
      <c r="V475" s="42"/>
      <c r="W475" s="42"/>
    </row>
    <row r="476" spans="1:23" ht="15" customHeight="1">
      <c r="A476" s="20"/>
      <c r="B476" s="21">
        <v>475</v>
      </c>
      <c r="C476" s="22"/>
      <c r="D476" s="22"/>
      <c r="E476" s="23"/>
      <c r="F476" s="24"/>
      <c r="G476" s="25"/>
      <c r="H476" s="26"/>
      <c r="I476" s="46"/>
      <c r="J476" s="47"/>
      <c r="K476" s="47"/>
      <c r="L476" s="31"/>
      <c r="M476" s="40"/>
      <c r="N476" s="40"/>
      <c r="O476" s="40"/>
      <c r="P476" s="41"/>
      <c r="Q476" s="42"/>
      <c r="R476" s="43"/>
      <c r="S476" s="43"/>
      <c r="T476" s="42"/>
      <c r="U476" s="42"/>
      <c r="V476" s="42"/>
      <c r="W476" s="42"/>
    </row>
    <row r="477" spans="1:23" ht="15" customHeight="1">
      <c r="A477" s="20"/>
      <c r="B477" s="21">
        <v>476</v>
      </c>
      <c r="C477" s="22"/>
      <c r="D477" s="22"/>
      <c r="E477" s="23"/>
      <c r="F477" s="24"/>
      <c r="G477" s="25"/>
      <c r="H477" s="26"/>
      <c r="I477" s="46"/>
      <c r="J477" s="47"/>
      <c r="K477" s="47"/>
      <c r="L477" s="31"/>
      <c r="M477" s="40"/>
      <c r="N477" s="40"/>
      <c r="O477" s="40"/>
      <c r="P477" s="41"/>
      <c r="Q477" s="42"/>
      <c r="R477" s="43"/>
      <c r="S477" s="43"/>
      <c r="T477" s="42"/>
      <c r="U477" s="42"/>
      <c r="V477" s="42"/>
      <c r="W477" s="42"/>
    </row>
    <row r="478" spans="1:23" ht="15" customHeight="1">
      <c r="A478" s="20"/>
      <c r="B478" s="21">
        <v>477</v>
      </c>
      <c r="C478" s="22"/>
      <c r="D478" s="22"/>
      <c r="E478" s="23"/>
      <c r="F478" s="24"/>
      <c r="G478" s="25"/>
      <c r="H478" s="26"/>
      <c r="I478" s="46"/>
      <c r="J478" s="47"/>
      <c r="K478" s="47"/>
      <c r="L478" s="31"/>
      <c r="M478" s="40"/>
      <c r="N478" s="40"/>
      <c r="O478" s="40"/>
      <c r="P478" s="41"/>
      <c r="Q478" s="42"/>
      <c r="R478" s="43"/>
      <c r="S478" s="43"/>
      <c r="T478" s="42"/>
      <c r="U478" s="42"/>
      <c r="V478" s="42"/>
      <c r="W478" s="42"/>
    </row>
    <row r="479" spans="1:23" ht="15" customHeight="1">
      <c r="A479" s="20"/>
      <c r="B479" s="21">
        <v>478</v>
      </c>
      <c r="C479" s="22"/>
      <c r="D479" s="22"/>
      <c r="E479" s="23"/>
      <c r="F479" s="24"/>
      <c r="G479" s="25"/>
      <c r="H479" s="26"/>
      <c r="I479" s="46"/>
      <c r="J479" s="47"/>
      <c r="K479" s="47"/>
      <c r="L479" s="31"/>
      <c r="M479" s="40"/>
      <c r="N479" s="40"/>
      <c r="O479" s="40"/>
      <c r="P479" s="41"/>
      <c r="Q479" s="42"/>
      <c r="R479" s="43"/>
      <c r="S479" s="43"/>
      <c r="T479" s="42"/>
      <c r="U479" s="42"/>
      <c r="V479" s="42"/>
      <c r="W479" s="42"/>
    </row>
    <row r="480" spans="1:23" ht="15" customHeight="1">
      <c r="A480" s="20"/>
      <c r="B480" s="21">
        <v>479</v>
      </c>
      <c r="C480" s="22"/>
      <c r="D480" s="22"/>
      <c r="E480" s="23"/>
      <c r="F480" s="24"/>
      <c r="G480" s="25"/>
      <c r="H480" s="26"/>
      <c r="I480" s="46"/>
      <c r="J480" s="47"/>
      <c r="K480" s="47"/>
      <c r="L480" s="31"/>
      <c r="M480" s="40"/>
      <c r="N480" s="40"/>
      <c r="O480" s="40"/>
      <c r="P480" s="41"/>
      <c r="Q480" s="42"/>
      <c r="R480" s="43"/>
      <c r="S480" s="43"/>
      <c r="T480" s="42"/>
      <c r="U480" s="42"/>
      <c r="V480" s="42"/>
      <c r="W480" s="42"/>
    </row>
    <row r="481" spans="1:23" ht="15" customHeight="1">
      <c r="A481" s="20"/>
      <c r="B481" s="21">
        <v>480</v>
      </c>
      <c r="C481" s="22"/>
      <c r="D481" s="22"/>
      <c r="E481" s="23"/>
      <c r="F481" s="24"/>
      <c r="G481" s="25"/>
      <c r="H481" s="26"/>
      <c r="I481" s="46"/>
      <c r="J481" s="47"/>
      <c r="K481" s="47"/>
      <c r="L481" s="31"/>
      <c r="M481" s="40"/>
      <c r="N481" s="40"/>
      <c r="O481" s="40"/>
      <c r="P481" s="41"/>
      <c r="Q481" s="42"/>
      <c r="R481" s="43"/>
      <c r="S481" s="43"/>
      <c r="T481" s="42"/>
      <c r="U481" s="42"/>
      <c r="V481" s="42"/>
      <c r="W481" s="42"/>
    </row>
    <row r="482" spans="1:23" ht="15" customHeight="1">
      <c r="A482" s="20"/>
      <c r="B482" s="21">
        <v>481</v>
      </c>
      <c r="C482" s="22"/>
      <c r="D482" s="22"/>
      <c r="E482" s="23"/>
      <c r="F482" s="24"/>
      <c r="G482" s="25"/>
      <c r="H482" s="26"/>
      <c r="I482" s="46"/>
      <c r="J482" s="47"/>
      <c r="K482" s="47"/>
      <c r="L482" s="31"/>
      <c r="M482" s="40"/>
      <c r="N482" s="40"/>
      <c r="O482" s="40"/>
      <c r="P482" s="41"/>
      <c r="Q482" s="42"/>
      <c r="R482" s="43"/>
      <c r="S482" s="43"/>
      <c r="T482" s="42"/>
      <c r="U482" s="42"/>
      <c r="V482" s="42"/>
      <c r="W482" s="42"/>
    </row>
    <row r="483" spans="1:23" ht="15" customHeight="1">
      <c r="A483" s="20"/>
      <c r="B483" s="21">
        <v>482</v>
      </c>
      <c r="C483" s="22"/>
      <c r="D483" s="22"/>
      <c r="E483" s="23"/>
      <c r="F483" s="24"/>
      <c r="G483" s="25"/>
      <c r="H483" s="26"/>
      <c r="I483" s="46"/>
      <c r="J483" s="47"/>
      <c r="K483" s="47"/>
      <c r="L483" s="31"/>
      <c r="M483" s="40"/>
      <c r="N483" s="40"/>
      <c r="O483" s="40"/>
      <c r="P483" s="41"/>
      <c r="Q483" s="42"/>
      <c r="R483" s="43"/>
      <c r="S483" s="43"/>
      <c r="T483" s="42"/>
      <c r="U483" s="42"/>
      <c r="V483" s="42"/>
      <c r="W483" s="42"/>
    </row>
    <row r="484" spans="1:23" ht="15" customHeight="1">
      <c r="A484" s="20"/>
      <c r="B484" s="21">
        <v>483</v>
      </c>
      <c r="C484" s="22"/>
      <c r="D484" s="22"/>
      <c r="E484" s="23"/>
      <c r="F484" s="24"/>
      <c r="G484" s="25"/>
      <c r="H484" s="26"/>
      <c r="I484" s="46"/>
      <c r="J484" s="47"/>
      <c r="K484" s="47"/>
      <c r="L484" s="31"/>
      <c r="M484" s="40"/>
      <c r="N484" s="40"/>
      <c r="O484" s="40"/>
      <c r="P484" s="41"/>
      <c r="Q484" s="42"/>
      <c r="R484" s="43"/>
      <c r="S484" s="43"/>
      <c r="T484" s="42"/>
      <c r="U484" s="42"/>
      <c r="V484" s="42"/>
      <c r="W484" s="42"/>
    </row>
    <row r="485" spans="1:23" ht="15" customHeight="1">
      <c r="A485" s="20"/>
      <c r="B485" s="21">
        <v>484</v>
      </c>
      <c r="C485" s="22"/>
      <c r="D485" s="22"/>
      <c r="E485" s="23"/>
      <c r="F485" s="24"/>
      <c r="G485" s="25"/>
      <c r="H485" s="26"/>
      <c r="I485" s="46"/>
      <c r="J485" s="47"/>
      <c r="K485" s="47"/>
      <c r="L485" s="31"/>
      <c r="M485" s="40"/>
      <c r="N485" s="40"/>
      <c r="O485" s="40"/>
      <c r="P485" s="41"/>
      <c r="Q485" s="42"/>
      <c r="R485" s="43"/>
      <c r="S485" s="43"/>
      <c r="T485" s="42"/>
      <c r="U485" s="42"/>
      <c r="V485" s="42"/>
      <c r="W485" s="42"/>
    </row>
    <row r="486" spans="1:23" ht="15" customHeight="1">
      <c r="A486" s="20"/>
      <c r="B486" s="21">
        <v>485</v>
      </c>
      <c r="C486" s="22"/>
      <c r="D486" s="22"/>
      <c r="E486" s="23"/>
      <c r="F486" s="24"/>
      <c r="G486" s="25"/>
      <c r="H486" s="26"/>
      <c r="I486" s="46"/>
      <c r="J486" s="47"/>
      <c r="K486" s="47"/>
      <c r="L486" s="31"/>
      <c r="M486" s="40"/>
      <c r="N486" s="40"/>
      <c r="O486" s="40"/>
      <c r="P486" s="41"/>
      <c r="Q486" s="42"/>
      <c r="R486" s="43"/>
      <c r="S486" s="43"/>
      <c r="T486" s="42"/>
      <c r="U486" s="42"/>
      <c r="V486" s="42"/>
      <c r="W486" s="42"/>
    </row>
    <row r="487" spans="1:23" ht="15" customHeight="1">
      <c r="A487" s="20"/>
      <c r="B487" s="21">
        <v>486</v>
      </c>
      <c r="C487" s="22"/>
      <c r="D487" s="22"/>
      <c r="E487" s="23"/>
      <c r="F487" s="24"/>
      <c r="G487" s="25"/>
      <c r="H487" s="26"/>
      <c r="I487" s="46"/>
      <c r="J487" s="47"/>
      <c r="K487" s="47"/>
      <c r="L487" s="31"/>
      <c r="M487" s="40"/>
      <c r="N487" s="40"/>
      <c r="O487" s="40"/>
      <c r="P487" s="41"/>
      <c r="Q487" s="42"/>
      <c r="R487" s="43"/>
      <c r="S487" s="43"/>
      <c r="T487" s="42"/>
      <c r="U487" s="42"/>
      <c r="V487" s="42"/>
      <c r="W487" s="42"/>
    </row>
    <row r="488" spans="1:23" ht="15" customHeight="1">
      <c r="A488" s="20"/>
      <c r="B488" s="21">
        <v>487</v>
      </c>
      <c r="C488" s="22"/>
      <c r="D488" s="22"/>
      <c r="E488" s="23"/>
      <c r="F488" s="24"/>
      <c r="G488" s="25"/>
      <c r="H488" s="26"/>
      <c r="I488" s="46"/>
      <c r="J488" s="47"/>
      <c r="K488" s="47"/>
      <c r="L488" s="31"/>
      <c r="M488" s="40"/>
      <c r="N488" s="40"/>
      <c r="O488" s="40"/>
      <c r="P488" s="41"/>
      <c r="Q488" s="42"/>
      <c r="R488" s="43"/>
      <c r="S488" s="43"/>
      <c r="T488" s="42"/>
      <c r="U488" s="42"/>
      <c r="V488" s="42"/>
      <c r="W488" s="42"/>
    </row>
    <row r="489" spans="1:23" ht="15" customHeight="1">
      <c r="A489" s="20"/>
      <c r="B489" s="21">
        <v>488</v>
      </c>
      <c r="C489" s="22"/>
      <c r="D489" s="22"/>
      <c r="E489" s="23"/>
      <c r="F489" s="24"/>
      <c r="G489" s="25"/>
      <c r="H489" s="26"/>
      <c r="I489" s="46"/>
      <c r="J489" s="47"/>
      <c r="K489" s="47"/>
      <c r="L489" s="31"/>
      <c r="M489" s="40"/>
      <c r="N489" s="40"/>
      <c r="O489" s="40"/>
      <c r="P489" s="41"/>
      <c r="Q489" s="42"/>
      <c r="R489" s="43"/>
      <c r="S489" s="43"/>
      <c r="T489" s="42"/>
      <c r="U489" s="42"/>
      <c r="V489" s="42"/>
      <c r="W489" s="42"/>
    </row>
    <row r="490" spans="1:23" ht="15" customHeight="1">
      <c r="A490" s="20"/>
      <c r="B490" s="21">
        <v>489</v>
      </c>
      <c r="C490" s="22"/>
      <c r="D490" s="22"/>
      <c r="E490" s="23"/>
      <c r="F490" s="24"/>
      <c r="G490" s="25"/>
      <c r="H490" s="26"/>
      <c r="I490" s="46"/>
      <c r="J490" s="47"/>
      <c r="K490" s="47"/>
      <c r="L490" s="31"/>
      <c r="M490" s="40"/>
      <c r="N490" s="40"/>
      <c r="O490" s="40"/>
      <c r="P490" s="41"/>
      <c r="Q490" s="42"/>
      <c r="R490" s="43"/>
      <c r="S490" s="43"/>
      <c r="T490" s="42"/>
      <c r="U490" s="42"/>
      <c r="V490" s="42"/>
      <c r="W490" s="42"/>
    </row>
    <row r="491" spans="1:23" ht="15" customHeight="1">
      <c r="A491" s="20"/>
      <c r="B491" s="21">
        <v>490</v>
      </c>
      <c r="C491" s="22"/>
      <c r="D491" s="22"/>
      <c r="E491" s="23"/>
      <c r="F491" s="24"/>
      <c r="G491" s="25"/>
      <c r="H491" s="26"/>
      <c r="I491" s="46"/>
      <c r="J491" s="47"/>
      <c r="K491" s="47"/>
      <c r="L491" s="31"/>
      <c r="M491" s="40"/>
      <c r="N491" s="40"/>
      <c r="O491" s="40"/>
      <c r="P491" s="41"/>
      <c r="Q491" s="42"/>
      <c r="R491" s="43"/>
      <c r="S491" s="43"/>
      <c r="T491" s="42"/>
      <c r="U491" s="42"/>
      <c r="V491" s="42"/>
      <c r="W491" s="42"/>
    </row>
    <row r="492" spans="1:23" ht="15" customHeight="1">
      <c r="A492" s="20"/>
      <c r="B492" s="21">
        <v>491</v>
      </c>
      <c r="C492" s="22"/>
      <c r="D492" s="22"/>
      <c r="E492" s="23"/>
      <c r="F492" s="24"/>
      <c r="G492" s="25"/>
      <c r="H492" s="26"/>
      <c r="I492" s="46"/>
      <c r="J492" s="47"/>
      <c r="K492" s="47"/>
      <c r="L492" s="31"/>
      <c r="M492" s="40"/>
      <c r="N492" s="40"/>
      <c r="O492" s="40"/>
      <c r="P492" s="41"/>
      <c r="Q492" s="42"/>
      <c r="R492" s="43"/>
      <c r="S492" s="43"/>
      <c r="T492" s="42"/>
      <c r="U492" s="42"/>
      <c r="V492" s="42"/>
      <c r="W492" s="42"/>
    </row>
    <row r="493" spans="1:23" ht="15" customHeight="1">
      <c r="A493" s="20"/>
      <c r="B493" s="21">
        <v>492</v>
      </c>
      <c r="C493" s="22"/>
      <c r="D493" s="22"/>
      <c r="E493" s="23"/>
      <c r="F493" s="24"/>
      <c r="G493" s="25"/>
      <c r="H493" s="26"/>
      <c r="I493" s="46"/>
      <c r="J493" s="47"/>
      <c r="K493" s="47"/>
      <c r="L493" s="31"/>
      <c r="M493" s="40"/>
      <c r="N493" s="40"/>
      <c r="O493" s="40"/>
      <c r="P493" s="41"/>
      <c r="Q493" s="42"/>
      <c r="R493" s="43"/>
      <c r="S493" s="43"/>
      <c r="T493" s="42"/>
      <c r="U493" s="42"/>
      <c r="V493" s="42"/>
      <c r="W493" s="42"/>
    </row>
    <row r="494" spans="1:23" ht="15" customHeight="1">
      <c r="A494" s="20"/>
      <c r="B494" s="21">
        <v>493</v>
      </c>
      <c r="C494" s="22"/>
      <c r="D494" s="22"/>
      <c r="E494" s="23"/>
      <c r="F494" s="24"/>
      <c r="G494" s="25"/>
      <c r="H494" s="26"/>
      <c r="I494" s="46"/>
      <c r="J494" s="47"/>
      <c r="K494" s="47"/>
      <c r="L494" s="31"/>
      <c r="M494" s="40"/>
      <c r="N494" s="40"/>
      <c r="O494" s="40"/>
      <c r="P494" s="41"/>
      <c r="Q494" s="42"/>
      <c r="R494" s="43"/>
      <c r="S494" s="43"/>
      <c r="T494" s="42"/>
      <c r="U494" s="42"/>
      <c r="V494" s="42"/>
      <c r="W494" s="42"/>
    </row>
    <row r="495" spans="1:23" ht="15" customHeight="1">
      <c r="A495" s="20"/>
      <c r="B495" s="21">
        <v>494</v>
      </c>
      <c r="C495" s="22"/>
      <c r="D495" s="22"/>
      <c r="E495" s="23"/>
      <c r="F495" s="24"/>
      <c r="G495" s="25"/>
      <c r="H495" s="26"/>
      <c r="I495" s="46"/>
      <c r="J495" s="47"/>
      <c r="K495" s="47"/>
      <c r="L495" s="31"/>
      <c r="M495" s="40"/>
      <c r="N495" s="40"/>
      <c r="O495" s="40"/>
      <c r="P495" s="41"/>
      <c r="Q495" s="42"/>
      <c r="R495" s="43"/>
      <c r="S495" s="43"/>
      <c r="T495" s="42"/>
      <c r="U495" s="42"/>
      <c r="V495" s="42"/>
      <c r="W495" s="42"/>
    </row>
    <row r="496" spans="1:23" ht="15" customHeight="1">
      <c r="A496" s="20"/>
      <c r="B496" s="21">
        <v>495</v>
      </c>
      <c r="C496" s="22"/>
      <c r="D496" s="22"/>
      <c r="E496" s="23"/>
      <c r="F496" s="24"/>
      <c r="G496" s="25"/>
      <c r="H496" s="26"/>
      <c r="I496" s="46"/>
      <c r="J496" s="47"/>
      <c r="K496" s="47"/>
      <c r="L496" s="31"/>
      <c r="M496" s="40"/>
      <c r="N496" s="40"/>
      <c r="O496" s="40"/>
      <c r="P496" s="41"/>
      <c r="Q496" s="42"/>
      <c r="R496" s="43"/>
      <c r="S496" s="43"/>
      <c r="T496" s="42"/>
      <c r="U496" s="42"/>
      <c r="V496" s="42"/>
      <c r="W496" s="42"/>
    </row>
    <row r="497" spans="1:23" ht="15" customHeight="1">
      <c r="A497" s="20"/>
      <c r="B497" s="21">
        <v>496</v>
      </c>
      <c r="C497" s="22"/>
      <c r="D497" s="22"/>
      <c r="E497" s="23"/>
      <c r="F497" s="24"/>
      <c r="G497" s="25"/>
      <c r="H497" s="26"/>
      <c r="I497" s="46"/>
      <c r="J497" s="47"/>
      <c r="K497" s="47"/>
      <c r="L497" s="31"/>
      <c r="M497" s="40"/>
      <c r="N497" s="40"/>
      <c r="O497" s="40"/>
      <c r="P497" s="41"/>
      <c r="Q497" s="42"/>
      <c r="R497" s="43"/>
      <c r="S497" s="43"/>
      <c r="T497" s="42"/>
      <c r="U497" s="42"/>
      <c r="V497" s="42"/>
      <c r="W497" s="42"/>
    </row>
    <row r="498" spans="1:23" ht="15" customHeight="1">
      <c r="A498" s="20"/>
      <c r="B498" s="21">
        <v>497</v>
      </c>
      <c r="C498" s="22"/>
      <c r="D498" s="22"/>
      <c r="E498" s="23"/>
      <c r="F498" s="24"/>
      <c r="G498" s="25"/>
      <c r="H498" s="26"/>
      <c r="I498" s="46"/>
      <c r="J498" s="47"/>
      <c r="K498" s="47"/>
      <c r="L498" s="31"/>
      <c r="M498" s="40"/>
      <c r="N498" s="40"/>
      <c r="O498" s="40"/>
      <c r="P498" s="41"/>
      <c r="Q498" s="42"/>
      <c r="R498" s="43"/>
      <c r="S498" s="43"/>
      <c r="T498" s="42"/>
      <c r="U498" s="42"/>
      <c r="V498" s="42"/>
      <c r="W498" s="42"/>
    </row>
    <row r="499" spans="1:23" ht="15" customHeight="1">
      <c r="A499" s="20"/>
      <c r="B499" s="21">
        <v>498</v>
      </c>
      <c r="C499" s="22"/>
      <c r="D499" s="22"/>
      <c r="E499" s="23"/>
      <c r="F499" s="24"/>
      <c r="G499" s="25"/>
      <c r="H499" s="26"/>
      <c r="I499" s="46"/>
      <c r="J499" s="47"/>
      <c r="K499" s="47"/>
      <c r="L499" s="31"/>
      <c r="M499" s="40"/>
      <c r="N499" s="40"/>
      <c r="O499" s="40"/>
      <c r="P499" s="41"/>
      <c r="Q499" s="42"/>
      <c r="R499" s="43"/>
      <c r="S499" s="43"/>
      <c r="T499" s="42"/>
      <c r="U499" s="42"/>
      <c r="V499" s="42"/>
      <c r="W499" s="42"/>
    </row>
    <row r="500" spans="1:23" ht="15" customHeight="1">
      <c r="A500" s="20"/>
      <c r="B500" s="21">
        <v>499</v>
      </c>
      <c r="C500" s="22"/>
      <c r="D500" s="22"/>
      <c r="E500" s="23"/>
      <c r="F500" s="24"/>
      <c r="G500" s="25"/>
      <c r="H500" s="26"/>
      <c r="I500" s="46"/>
      <c r="J500" s="47"/>
      <c r="K500" s="47"/>
      <c r="L500" s="31"/>
      <c r="M500" s="40"/>
      <c r="N500" s="40"/>
      <c r="O500" s="40"/>
      <c r="P500" s="41"/>
      <c r="Q500" s="42"/>
      <c r="R500" s="43"/>
      <c r="S500" s="43"/>
      <c r="T500" s="42"/>
      <c r="U500" s="42"/>
      <c r="V500" s="42"/>
      <c r="W500" s="42"/>
    </row>
    <row r="501" spans="1:23" ht="15" customHeight="1">
      <c r="A501" s="20"/>
      <c r="B501" s="21">
        <v>500</v>
      </c>
      <c r="C501" s="22"/>
      <c r="D501" s="22"/>
      <c r="E501" s="23"/>
      <c r="F501" s="24"/>
      <c r="G501" s="25"/>
      <c r="H501" s="26"/>
      <c r="I501" s="46"/>
      <c r="J501" s="47"/>
      <c r="K501" s="47"/>
      <c r="L501" s="31"/>
      <c r="M501" s="40"/>
      <c r="N501" s="40"/>
      <c r="O501" s="40"/>
      <c r="P501" s="41"/>
      <c r="Q501" s="42"/>
      <c r="R501" s="43"/>
      <c r="S501" s="43"/>
      <c r="T501" s="42"/>
      <c r="U501" s="42"/>
      <c r="V501" s="42"/>
      <c r="W501" s="42"/>
    </row>
    <row r="502" spans="1:23" ht="15" customHeight="1">
      <c r="A502" s="20"/>
      <c r="B502" s="21">
        <v>501</v>
      </c>
      <c r="C502" s="22"/>
      <c r="D502" s="22"/>
      <c r="E502" s="23"/>
      <c r="F502" s="24"/>
      <c r="G502" s="25"/>
      <c r="H502" s="26"/>
      <c r="I502" s="46"/>
      <c r="J502" s="47"/>
      <c r="K502" s="47"/>
      <c r="L502" s="31"/>
      <c r="M502" s="40"/>
      <c r="N502" s="40"/>
      <c r="O502" s="40"/>
      <c r="P502" s="41"/>
      <c r="Q502" s="42"/>
      <c r="R502" s="43"/>
      <c r="S502" s="43"/>
      <c r="T502" s="42"/>
      <c r="U502" s="42"/>
      <c r="V502" s="42"/>
      <c r="W502" s="42"/>
    </row>
    <row r="503" spans="1:23" ht="15" customHeight="1">
      <c r="A503" s="20"/>
      <c r="B503" s="21">
        <v>502</v>
      </c>
      <c r="C503" s="22"/>
      <c r="D503" s="22"/>
      <c r="E503" s="23"/>
      <c r="F503" s="24"/>
      <c r="G503" s="25"/>
      <c r="H503" s="26"/>
      <c r="I503" s="46"/>
      <c r="J503" s="47"/>
      <c r="K503" s="47"/>
      <c r="L503" s="31"/>
      <c r="M503" s="40"/>
      <c r="N503" s="40"/>
      <c r="O503" s="40"/>
      <c r="P503" s="41"/>
      <c r="Q503" s="42"/>
      <c r="R503" s="43"/>
      <c r="S503" s="43"/>
      <c r="T503" s="42"/>
      <c r="U503" s="42"/>
      <c r="V503" s="42"/>
      <c r="W503" s="42"/>
    </row>
    <row r="504" spans="1:23" ht="15" customHeight="1">
      <c r="A504" s="20"/>
      <c r="B504" s="21">
        <v>503</v>
      </c>
      <c r="C504" s="22"/>
      <c r="D504" s="22"/>
      <c r="E504" s="23"/>
      <c r="F504" s="24"/>
      <c r="G504" s="25"/>
      <c r="H504" s="26"/>
      <c r="I504" s="46"/>
      <c r="J504" s="47"/>
      <c r="K504" s="47"/>
      <c r="L504" s="31"/>
      <c r="M504" s="40"/>
      <c r="N504" s="40"/>
      <c r="O504" s="40"/>
      <c r="P504" s="41"/>
      <c r="Q504" s="42"/>
      <c r="R504" s="43"/>
      <c r="S504" s="43"/>
      <c r="T504" s="42"/>
      <c r="U504" s="42"/>
      <c r="V504" s="42"/>
      <c r="W504" s="42"/>
    </row>
    <row r="505" spans="1:23" ht="15" customHeight="1">
      <c r="A505" s="20"/>
      <c r="B505" s="21">
        <v>504</v>
      </c>
      <c r="C505" s="22"/>
      <c r="D505" s="22"/>
      <c r="E505" s="23"/>
      <c r="F505" s="24"/>
      <c r="G505" s="25"/>
      <c r="H505" s="26"/>
      <c r="I505" s="46"/>
      <c r="J505" s="47"/>
      <c r="K505" s="47"/>
      <c r="L505" s="31"/>
      <c r="M505" s="40"/>
      <c r="N505" s="40"/>
      <c r="O505" s="40"/>
      <c r="P505" s="41"/>
      <c r="Q505" s="42"/>
      <c r="R505" s="43"/>
      <c r="S505" s="43"/>
      <c r="T505" s="42"/>
      <c r="U505" s="42"/>
      <c r="V505" s="42"/>
      <c r="W505" s="42"/>
    </row>
    <row r="506" spans="1:23" ht="15" customHeight="1">
      <c r="A506" s="20"/>
      <c r="B506" s="21">
        <v>505</v>
      </c>
      <c r="C506" s="22"/>
      <c r="D506" s="22"/>
      <c r="E506" s="23"/>
      <c r="F506" s="24"/>
      <c r="G506" s="25"/>
      <c r="H506" s="26"/>
      <c r="I506" s="46"/>
      <c r="J506" s="47"/>
      <c r="K506" s="47"/>
      <c r="L506" s="31"/>
      <c r="M506" s="40"/>
      <c r="N506" s="40"/>
      <c r="O506" s="40"/>
      <c r="P506" s="41"/>
      <c r="Q506" s="42"/>
      <c r="R506" s="43"/>
      <c r="S506" s="43"/>
      <c r="T506" s="42"/>
      <c r="U506" s="42"/>
      <c r="V506" s="42"/>
      <c r="W506" s="42"/>
    </row>
    <row r="507" spans="1:23" ht="15" customHeight="1">
      <c r="A507" s="20"/>
      <c r="B507" s="21">
        <v>506</v>
      </c>
      <c r="C507" s="22"/>
      <c r="D507" s="22"/>
      <c r="E507" s="23"/>
      <c r="F507" s="24"/>
      <c r="G507" s="25"/>
      <c r="H507" s="26"/>
      <c r="I507" s="46"/>
      <c r="J507" s="47"/>
      <c r="K507" s="47"/>
      <c r="L507" s="31"/>
      <c r="M507" s="40"/>
      <c r="N507" s="40"/>
      <c r="O507" s="40"/>
      <c r="P507" s="41"/>
      <c r="Q507" s="42"/>
      <c r="R507" s="43"/>
      <c r="S507" s="43"/>
      <c r="T507" s="42"/>
      <c r="U507" s="42"/>
      <c r="V507" s="42"/>
      <c r="W507" s="42"/>
    </row>
    <row r="508" spans="1:23" ht="15" customHeight="1">
      <c r="A508" s="20"/>
      <c r="B508" s="21">
        <v>507</v>
      </c>
      <c r="C508" s="22"/>
      <c r="D508" s="22"/>
      <c r="E508" s="23"/>
      <c r="F508" s="24"/>
      <c r="G508" s="25"/>
      <c r="H508" s="26"/>
      <c r="I508" s="46"/>
      <c r="J508" s="47"/>
      <c r="K508" s="47"/>
      <c r="L508" s="31"/>
      <c r="M508" s="40"/>
      <c r="N508" s="40"/>
      <c r="O508" s="40"/>
      <c r="P508" s="41"/>
      <c r="Q508" s="42"/>
      <c r="R508" s="43"/>
      <c r="S508" s="43"/>
      <c r="T508" s="42"/>
      <c r="U508" s="42"/>
      <c r="V508" s="42"/>
      <c r="W508" s="42"/>
    </row>
    <row r="509" spans="1:23" ht="15" customHeight="1">
      <c r="A509" s="20"/>
      <c r="B509" s="21">
        <v>508</v>
      </c>
      <c r="C509" s="22"/>
      <c r="D509" s="22"/>
      <c r="E509" s="23"/>
      <c r="F509" s="24"/>
      <c r="G509" s="25"/>
      <c r="H509" s="26"/>
      <c r="I509" s="46"/>
      <c r="J509" s="47"/>
      <c r="K509" s="47"/>
      <c r="L509" s="31"/>
      <c r="M509" s="40"/>
      <c r="N509" s="40"/>
      <c r="O509" s="40"/>
      <c r="P509" s="41"/>
      <c r="Q509" s="42"/>
      <c r="R509" s="43"/>
      <c r="S509" s="43"/>
      <c r="T509" s="42"/>
      <c r="U509" s="42"/>
      <c r="V509" s="42"/>
      <c r="W509" s="42"/>
    </row>
    <row r="510" spans="1:23" ht="15" customHeight="1">
      <c r="A510" s="20"/>
      <c r="B510" s="21">
        <v>509</v>
      </c>
      <c r="C510" s="22"/>
      <c r="D510" s="22"/>
      <c r="E510" s="23"/>
      <c r="F510" s="24"/>
      <c r="G510" s="25"/>
      <c r="H510" s="26"/>
      <c r="I510" s="46"/>
      <c r="J510" s="47"/>
      <c r="K510" s="47"/>
      <c r="L510" s="31"/>
      <c r="M510" s="40"/>
      <c r="N510" s="40"/>
      <c r="O510" s="40"/>
      <c r="P510" s="41"/>
      <c r="Q510" s="42"/>
      <c r="R510" s="43"/>
      <c r="S510" s="43"/>
      <c r="T510" s="42"/>
      <c r="U510" s="42"/>
      <c r="V510" s="42"/>
      <c r="W510" s="42"/>
    </row>
    <row r="511" spans="1:23" ht="15" customHeight="1">
      <c r="A511" s="20"/>
      <c r="B511" s="21">
        <v>510</v>
      </c>
      <c r="C511" s="22"/>
      <c r="D511" s="22"/>
      <c r="E511" s="23"/>
      <c r="F511" s="24"/>
      <c r="G511" s="25"/>
      <c r="H511" s="26"/>
      <c r="I511" s="46"/>
      <c r="J511" s="47"/>
      <c r="K511" s="47"/>
      <c r="L511" s="31"/>
      <c r="M511" s="40"/>
      <c r="N511" s="40"/>
      <c r="O511" s="40"/>
      <c r="P511" s="41"/>
      <c r="Q511" s="42"/>
      <c r="R511" s="43"/>
      <c r="S511" s="43"/>
      <c r="T511" s="42"/>
      <c r="U511" s="42"/>
      <c r="V511" s="42"/>
      <c r="W511" s="42"/>
    </row>
    <row r="512" spans="1:23" ht="15" customHeight="1">
      <c r="A512" s="20"/>
      <c r="B512" s="21">
        <v>511</v>
      </c>
      <c r="C512" s="22"/>
      <c r="D512" s="22"/>
      <c r="E512" s="23"/>
      <c r="F512" s="24"/>
      <c r="G512" s="25"/>
      <c r="H512" s="26"/>
      <c r="I512" s="46"/>
      <c r="J512" s="47"/>
      <c r="K512" s="47"/>
      <c r="L512" s="31"/>
      <c r="M512" s="40"/>
      <c r="N512" s="40"/>
      <c r="O512" s="40"/>
      <c r="P512" s="41"/>
      <c r="Q512" s="42"/>
      <c r="R512" s="43"/>
      <c r="S512" s="43"/>
      <c r="T512" s="42"/>
      <c r="U512" s="42"/>
      <c r="V512" s="42"/>
      <c r="W512" s="42"/>
    </row>
    <row r="513" spans="1:23" ht="15" customHeight="1">
      <c r="A513" s="20"/>
      <c r="B513" s="21">
        <v>512</v>
      </c>
      <c r="C513" s="22"/>
      <c r="D513" s="22"/>
      <c r="E513" s="23"/>
      <c r="F513" s="24"/>
      <c r="G513" s="25"/>
      <c r="H513" s="26"/>
      <c r="I513" s="46"/>
      <c r="J513" s="47"/>
      <c r="K513" s="47"/>
      <c r="L513" s="31"/>
      <c r="M513" s="40"/>
      <c r="N513" s="40"/>
      <c r="O513" s="40"/>
      <c r="P513" s="41"/>
      <c r="Q513" s="42"/>
      <c r="R513" s="43"/>
      <c r="S513" s="43"/>
      <c r="T513" s="42"/>
      <c r="U513" s="42"/>
      <c r="V513" s="42"/>
      <c r="W513" s="42"/>
    </row>
    <row r="514" spans="1:23" ht="15" customHeight="1">
      <c r="A514" s="20"/>
      <c r="B514" s="21">
        <v>513</v>
      </c>
      <c r="C514" s="22"/>
      <c r="D514" s="22"/>
      <c r="E514" s="23"/>
      <c r="F514" s="24"/>
      <c r="G514" s="25"/>
      <c r="H514" s="26"/>
      <c r="I514" s="46"/>
      <c r="J514" s="47"/>
      <c r="K514" s="47"/>
      <c r="L514" s="31"/>
      <c r="M514" s="40"/>
      <c r="N514" s="40"/>
      <c r="O514" s="40"/>
      <c r="P514" s="41"/>
      <c r="Q514" s="42"/>
      <c r="R514" s="43"/>
      <c r="S514" s="43"/>
      <c r="T514" s="42"/>
      <c r="U514" s="42"/>
      <c r="V514" s="42"/>
      <c r="W514" s="42"/>
    </row>
    <row r="515" spans="1:23" ht="15" customHeight="1">
      <c r="A515" s="20"/>
      <c r="B515" s="21">
        <v>514</v>
      </c>
      <c r="C515" s="22"/>
      <c r="D515" s="22"/>
      <c r="E515" s="23"/>
      <c r="F515" s="24"/>
      <c r="G515" s="25"/>
      <c r="H515" s="26"/>
      <c r="I515" s="46"/>
      <c r="J515" s="47"/>
      <c r="K515" s="47"/>
      <c r="L515" s="31"/>
      <c r="M515" s="40"/>
      <c r="N515" s="40"/>
      <c r="O515" s="40"/>
      <c r="P515" s="41"/>
      <c r="Q515" s="42"/>
      <c r="R515" s="43"/>
      <c r="S515" s="43"/>
      <c r="T515" s="42"/>
      <c r="U515" s="42"/>
      <c r="V515" s="42"/>
      <c r="W515" s="42"/>
    </row>
    <row r="516" spans="1:23" ht="15" customHeight="1">
      <c r="A516" s="20"/>
      <c r="B516" s="21">
        <v>515</v>
      </c>
      <c r="C516" s="22"/>
      <c r="D516" s="22"/>
      <c r="E516" s="23"/>
      <c r="F516" s="24"/>
      <c r="G516" s="25"/>
      <c r="H516" s="26"/>
      <c r="I516" s="46"/>
      <c r="J516" s="47"/>
      <c r="K516" s="47"/>
      <c r="L516" s="31"/>
      <c r="M516" s="40"/>
      <c r="N516" s="40"/>
      <c r="O516" s="40"/>
      <c r="P516" s="41"/>
      <c r="Q516" s="42"/>
      <c r="R516" s="43"/>
      <c r="S516" s="43"/>
      <c r="T516" s="42"/>
      <c r="U516" s="42"/>
      <c r="V516" s="42"/>
      <c r="W516" s="42"/>
    </row>
    <row r="517" spans="1:23" ht="15" customHeight="1">
      <c r="A517" s="20"/>
      <c r="B517" s="21">
        <v>516</v>
      </c>
      <c r="C517" s="22"/>
      <c r="D517" s="22"/>
      <c r="E517" s="23"/>
      <c r="F517" s="24"/>
      <c r="G517" s="25"/>
      <c r="H517" s="26"/>
      <c r="I517" s="46"/>
      <c r="J517" s="47"/>
      <c r="K517" s="47"/>
      <c r="L517" s="31"/>
      <c r="M517" s="40"/>
      <c r="N517" s="40"/>
      <c r="O517" s="40"/>
      <c r="P517" s="41"/>
      <c r="Q517" s="42"/>
      <c r="R517" s="43"/>
      <c r="S517" s="43"/>
      <c r="T517" s="42"/>
      <c r="U517" s="42"/>
      <c r="V517" s="42"/>
      <c r="W517" s="42"/>
    </row>
    <row r="518" spans="1:23" ht="15" customHeight="1">
      <c r="A518" s="20"/>
      <c r="B518" s="21">
        <v>517</v>
      </c>
      <c r="C518" s="22"/>
      <c r="D518" s="22"/>
      <c r="E518" s="23"/>
      <c r="F518" s="24"/>
      <c r="G518" s="25"/>
      <c r="H518" s="26"/>
      <c r="I518" s="46"/>
      <c r="J518" s="47"/>
      <c r="K518" s="47"/>
      <c r="L518" s="31"/>
      <c r="M518" s="40"/>
      <c r="N518" s="40"/>
      <c r="O518" s="40"/>
      <c r="P518" s="41"/>
      <c r="Q518" s="42"/>
      <c r="R518" s="43"/>
      <c r="S518" s="43"/>
      <c r="T518" s="42"/>
      <c r="U518" s="42"/>
      <c r="V518" s="42"/>
      <c r="W518" s="42"/>
    </row>
    <row r="519" spans="1:23" ht="15" customHeight="1">
      <c r="A519" s="20"/>
      <c r="B519" s="21">
        <v>518</v>
      </c>
      <c r="C519" s="22"/>
      <c r="D519" s="22"/>
      <c r="E519" s="23"/>
      <c r="F519" s="24"/>
      <c r="G519" s="25"/>
      <c r="H519" s="26"/>
      <c r="I519" s="46"/>
      <c r="J519" s="47"/>
      <c r="K519" s="47"/>
      <c r="L519" s="31"/>
      <c r="M519" s="40"/>
      <c r="N519" s="40"/>
      <c r="O519" s="40"/>
      <c r="P519" s="41"/>
      <c r="Q519" s="42"/>
      <c r="R519" s="43"/>
      <c r="S519" s="43"/>
      <c r="T519" s="42"/>
      <c r="U519" s="42"/>
      <c r="V519" s="42"/>
      <c r="W519" s="42"/>
    </row>
    <row r="520" spans="1:23" ht="15" customHeight="1">
      <c r="A520" s="20"/>
      <c r="B520" s="21">
        <v>519</v>
      </c>
      <c r="C520" s="22"/>
      <c r="D520" s="22"/>
      <c r="E520" s="23"/>
      <c r="F520" s="24"/>
      <c r="G520" s="25"/>
      <c r="H520" s="26"/>
      <c r="I520" s="46"/>
      <c r="J520" s="47"/>
      <c r="K520" s="47"/>
      <c r="L520" s="31"/>
      <c r="M520" s="40"/>
      <c r="N520" s="40"/>
      <c r="O520" s="40"/>
      <c r="P520" s="41"/>
      <c r="Q520" s="42"/>
      <c r="R520" s="43"/>
      <c r="S520" s="43"/>
      <c r="T520" s="42"/>
      <c r="U520" s="42"/>
      <c r="V520" s="42"/>
      <c r="W520" s="42"/>
    </row>
    <row r="521" spans="1:23" ht="15" customHeight="1">
      <c r="A521" s="20"/>
      <c r="B521" s="21">
        <v>520</v>
      </c>
      <c r="C521" s="22"/>
      <c r="D521" s="22"/>
      <c r="E521" s="23"/>
      <c r="F521" s="24"/>
      <c r="G521" s="25"/>
      <c r="H521" s="26"/>
      <c r="I521" s="46"/>
      <c r="J521" s="47"/>
      <c r="K521" s="47"/>
      <c r="L521" s="31"/>
      <c r="M521" s="40"/>
      <c r="N521" s="40"/>
      <c r="O521" s="40"/>
      <c r="P521" s="41"/>
      <c r="Q521" s="42"/>
      <c r="R521" s="43"/>
      <c r="S521" s="43"/>
      <c r="T521" s="42"/>
      <c r="U521" s="42"/>
      <c r="V521" s="42"/>
      <c r="W521" s="42"/>
    </row>
    <row r="522" spans="1:23" ht="15" customHeight="1">
      <c r="A522" s="20"/>
      <c r="B522" s="21">
        <v>521</v>
      </c>
      <c r="C522" s="22"/>
      <c r="D522" s="22"/>
      <c r="E522" s="23"/>
      <c r="F522" s="24"/>
      <c r="G522" s="25"/>
      <c r="H522" s="26"/>
      <c r="I522" s="46"/>
      <c r="J522" s="47"/>
      <c r="K522" s="47"/>
      <c r="L522" s="31"/>
      <c r="M522" s="40"/>
      <c r="N522" s="40"/>
      <c r="O522" s="40"/>
      <c r="P522" s="41"/>
      <c r="Q522" s="42"/>
      <c r="R522" s="43"/>
      <c r="S522" s="43"/>
      <c r="T522" s="42"/>
      <c r="U522" s="42"/>
      <c r="V522" s="42"/>
      <c r="W522" s="42"/>
    </row>
    <row r="523" spans="1:23" ht="15" customHeight="1">
      <c r="A523" s="20"/>
      <c r="B523" s="21">
        <v>522</v>
      </c>
      <c r="C523" s="22"/>
      <c r="D523" s="22"/>
      <c r="E523" s="23"/>
      <c r="F523" s="24"/>
      <c r="G523" s="25"/>
      <c r="H523" s="26"/>
      <c r="I523" s="46"/>
      <c r="J523" s="47"/>
      <c r="K523" s="47"/>
      <c r="L523" s="31"/>
      <c r="M523" s="40"/>
      <c r="N523" s="40"/>
      <c r="O523" s="40"/>
      <c r="P523" s="41"/>
      <c r="Q523" s="42"/>
      <c r="R523" s="43"/>
      <c r="S523" s="43"/>
      <c r="T523" s="42"/>
      <c r="U523" s="42"/>
      <c r="V523" s="42"/>
      <c r="W523" s="42"/>
    </row>
    <row r="524" spans="1:23" ht="15" customHeight="1">
      <c r="A524" s="20"/>
      <c r="B524" s="21">
        <v>523</v>
      </c>
      <c r="C524" s="22"/>
      <c r="D524" s="22"/>
      <c r="E524" s="23"/>
      <c r="F524" s="24"/>
      <c r="G524" s="25"/>
      <c r="H524" s="26"/>
      <c r="I524" s="46"/>
      <c r="J524" s="47"/>
      <c r="K524" s="47"/>
      <c r="L524" s="31"/>
      <c r="M524" s="40"/>
      <c r="N524" s="40"/>
      <c r="O524" s="40"/>
      <c r="P524" s="41"/>
      <c r="Q524" s="42"/>
      <c r="R524" s="43"/>
      <c r="S524" s="43"/>
      <c r="T524" s="42"/>
      <c r="U524" s="42"/>
      <c r="V524" s="42"/>
      <c r="W524" s="42"/>
    </row>
    <row r="525" spans="1:23" ht="15" customHeight="1">
      <c r="A525" s="20"/>
      <c r="B525" s="21">
        <v>524</v>
      </c>
      <c r="C525" s="22"/>
      <c r="D525" s="22"/>
      <c r="E525" s="23"/>
      <c r="F525" s="24"/>
      <c r="G525" s="25"/>
      <c r="H525" s="26"/>
      <c r="I525" s="46"/>
      <c r="J525" s="47"/>
      <c r="K525" s="47"/>
      <c r="L525" s="31"/>
      <c r="M525" s="40"/>
      <c r="N525" s="40"/>
      <c r="O525" s="40"/>
      <c r="P525" s="41"/>
      <c r="Q525" s="42"/>
      <c r="R525" s="43"/>
      <c r="S525" s="43"/>
      <c r="T525" s="42"/>
      <c r="U525" s="42"/>
      <c r="V525" s="42"/>
      <c r="W525" s="42"/>
    </row>
    <row r="526" spans="1:23" ht="15" customHeight="1">
      <c r="A526" s="20"/>
      <c r="B526" s="21">
        <v>525</v>
      </c>
      <c r="C526" s="22"/>
      <c r="D526" s="22"/>
      <c r="E526" s="23"/>
      <c r="F526" s="24"/>
      <c r="G526" s="25"/>
      <c r="H526" s="26"/>
      <c r="I526" s="46"/>
      <c r="J526" s="47"/>
      <c r="K526" s="47"/>
      <c r="L526" s="31"/>
      <c r="M526" s="40"/>
      <c r="N526" s="40"/>
      <c r="O526" s="40"/>
      <c r="P526" s="41"/>
      <c r="Q526" s="42"/>
      <c r="R526" s="43"/>
      <c r="S526" s="43"/>
      <c r="T526" s="42"/>
      <c r="U526" s="42"/>
      <c r="V526" s="42"/>
      <c r="W526" s="42"/>
    </row>
    <row r="527" spans="1:23" ht="15" customHeight="1">
      <c r="A527" s="20"/>
      <c r="B527" s="21">
        <v>526</v>
      </c>
      <c r="C527" s="22"/>
      <c r="D527" s="22"/>
      <c r="E527" s="23"/>
      <c r="F527" s="24"/>
      <c r="G527" s="25"/>
      <c r="H527" s="26"/>
      <c r="I527" s="46"/>
      <c r="J527" s="47"/>
      <c r="K527" s="47"/>
      <c r="L527" s="31"/>
      <c r="M527" s="40"/>
      <c r="N527" s="40"/>
      <c r="O527" s="40"/>
      <c r="P527" s="41"/>
      <c r="Q527" s="42"/>
      <c r="R527" s="43"/>
      <c r="S527" s="43"/>
      <c r="T527" s="42"/>
      <c r="U527" s="42"/>
      <c r="V527" s="42"/>
      <c r="W527" s="42"/>
    </row>
    <row r="528" spans="1:23" ht="15" customHeight="1">
      <c r="A528" s="20"/>
      <c r="B528" s="21">
        <v>527</v>
      </c>
      <c r="C528" s="22"/>
      <c r="D528" s="22"/>
      <c r="E528" s="23"/>
      <c r="F528" s="24"/>
      <c r="G528" s="25"/>
      <c r="H528" s="26"/>
      <c r="I528" s="46"/>
      <c r="J528" s="47"/>
      <c r="K528" s="47"/>
      <c r="L528" s="31"/>
      <c r="M528" s="40"/>
      <c r="N528" s="40"/>
      <c r="O528" s="40"/>
      <c r="P528" s="41"/>
      <c r="Q528" s="42"/>
      <c r="R528" s="43"/>
      <c r="S528" s="43"/>
      <c r="T528" s="42"/>
      <c r="U528" s="42"/>
      <c r="V528" s="42"/>
      <c r="W528" s="42"/>
    </row>
    <row r="529" spans="1:23" ht="15" customHeight="1">
      <c r="A529" s="20"/>
      <c r="B529" s="21">
        <v>528</v>
      </c>
      <c r="C529" s="22"/>
      <c r="D529" s="22"/>
      <c r="E529" s="23"/>
      <c r="F529" s="24"/>
      <c r="G529" s="25"/>
      <c r="H529" s="26"/>
      <c r="I529" s="46"/>
      <c r="J529" s="47"/>
      <c r="K529" s="47"/>
      <c r="L529" s="31"/>
      <c r="M529" s="40"/>
      <c r="N529" s="40"/>
      <c r="O529" s="40"/>
      <c r="P529" s="41"/>
      <c r="Q529" s="42"/>
      <c r="R529" s="43"/>
      <c r="S529" s="43"/>
      <c r="T529" s="42"/>
      <c r="U529" s="42"/>
      <c r="V529" s="42"/>
      <c r="W529" s="42"/>
    </row>
    <row r="530" spans="1:23" ht="15" customHeight="1">
      <c r="A530" s="20"/>
      <c r="B530" s="21">
        <v>529</v>
      </c>
      <c r="C530" s="22"/>
      <c r="D530" s="22"/>
      <c r="E530" s="23"/>
      <c r="F530" s="24"/>
      <c r="G530" s="25"/>
      <c r="H530" s="26"/>
      <c r="I530" s="46"/>
      <c r="J530" s="47"/>
      <c r="K530" s="47"/>
      <c r="L530" s="31"/>
      <c r="M530" s="40"/>
      <c r="N530" s="40"/>
      <c r="O530" s="40"/>
      <c r="P530" s="41"/>
      <c r="Q530" s="42"/>
      <c r="R530" s="43"/>
      <c r="S530" s="43"/>
      <c r="T530" s="42"/>
      <c r="U530" s="42"/>
      <c r="V530" s="42"/>
      <c r="W530" s="42"/>
    </row>
    <row r="531" spans="1:23" ht="15" customHeight="1">
      <c r="A531" s="20"/>
      <c r="B531" s="21">
        <v>530</v>
      </c>
      <c r="C531" s="22"/>
      <c r="D531" s="22"/>
      <c r="E531" s="23"/>
      <c r="F531" s="24"/>
      <c r="G531" s="25"/>
      <c r="H531" s="26"/>
      <c r="I531" s="46"/>
      <c r="J531" s="47"/>
      <c r="K531" s="47"/>
      <c r="L531" s="31"/>
      <c r="M531" s="40"/>
      <c r="N531" s="40"/>
      <c r="O531" s="40"/>
      <c r="P531" s="41"/>
      <c r="Q531" s="42"/>
      <c r="R531" s="43"/>
      <c r="S531" s="43"/>
      <c r="T531" s="42"/>
      <c r="U531" s="42"/>
      <c r="V531" s="42"/>
      <c r="W531" s="42"/>
    </row>
    <row r="532" spans="1:23" ht="15" customHeight="1">
      <c r="A532" s="20"/>
      <c r="B532" s="21">
        <v>531</v>
      </c>
      <c r="C532" s="22"/>
      <c r="D532" s="22"/>
      <c r="E532" s="23"/>
      <c r="F532" s="24"/>
      <c r="G532" s="25"/>
      <c r="H532" s="26"/>
      <c r="I532" s="46"/>
      <c r="J532" s="47"/>
      <c r="K532" s="47"/>
      <c r="L532" s="31"/>
      <c r="M532" s="40"/>
      <c r="N532" s="40"/>
      <c r="O532" s="40"/>
      <c r="P532" s="41"/>
      <c r="Q532" s="42"/>
      <c r="R532" s="43"/>
      <c r="S532" s="43"/>
      <c r="T532" s="42"/>
      <c r="U532" s="42"/>
      <c r="V532" s="42"/>
      <c r="W532" s="42"/>
    </row>
    <row r="533" spans="1:23" ht="15" customHeight="1">
      <c r="A533" s="20"/>
      <c r="B533" s="21">
        <v>532</v>
      </c>
      <c r="C533" s="22"/>
      <c r="D533" s="22"/>
      <c r="E533" s="23"/>
      <c r="F533" s="24"/>
      <c r="G533" s="25"/>
      <c r="H533" s="26"/>
      <c r="I533" s="46"/>
      <c r="J533" s="47"/>
      <c r="K533" s="47"/>
      <c r="L533" s="31"/>
      <c r="M533" s="40"/>
      <c r="N533" s="40"/>
      <c r="O533" s="40"/>
      <c r="P533" s="41"/>
      <c r="Q533" s="42"/>
      <c r="R533" s="43"/>
      <c r="S533" s="43"/>
      <c r="T533" s="42"/>
      <c r="U533" s="42"/>
      <c r="V533" s="42"/>
      <c r="W533" s="42"/>
    </row>
    <row r="534" spans="1:23" ht="15" customHeight="1">
      <c r="A534" s="20"/>
      <c r="B534" s="21">
        <v>533</v>
      </c>
      <c r="C534" s="22"/>
      <c r="D534" s="22"/>
      <c r="E534" s="23"/>
      <c r="F534" s="24"/>
      <c r="G534" s="25"/>
      <c r="H534" s="26"/>
      <c r="I534" s="46"/>
      <c r="J534" s="47"/>
      <c r="K534" s="47"/>
      <c r="L534" s="31"/>
      <c r="M534" s="40"/>
      <c r="N534" s="40"/>
      <c r="O534" s="40"/>
      <c r="P534" s="41"/>
      <c r="Q534" s="42"/>
      <c r="R534" s="43"/>
      <c r="S534" s="43"/>
      <c r="T534" s="42"/>
      <c r="U534" s="42"/>
      <c r="V534" s="42"/>
      <c r="W534" s="42"/>
    </row>
    <row r="535" spans="1:23" ht="15" customHeight="1">
      <c r="A535" s="20"/>
      <c r="B535" s="21">
        <v>534</v>
      </c>
      <c r="C535" s="22"/>
      <c r="D535" s="22"/>
      <c r="E535" s="23"/>
      <c r="F535" s="24"/>
      <c r="G535" s="25"/>
      <c r="H535" s="26"/>
      <c r="I535" s="46"/>
      <c r="J535" s="47"/>
      <c r="K535" s="47"/>
      <c r="L535" s="31"/>
      <c r="M535" s="40"/>
      <c r="N535" s="40"/>
      <c r="O535" s="40"/>
      <c r="P535" s="41"/>
      <c r="Q535" s="42"/>
      <c r="R535" s="43"/>
      <c r="S535" s="43"/>
      <c r="T535" s="42"/>
      <c r="U535" s="42"/>
      <c r="V535" s="42"/>
      <c r="W535" s="42"/>
    </row>
    <row r="536" spans="1:23" ht="15" customHeight="1">
      <c r="A536" s="20"/>
      <c r="B536" s="21">
        <v>535</v>
      </c>
      <c r="C536" s="22"/>
      <c r="D536" s="22"/>
      <c r="E536" s="23"/>
      <c r="F536" s="24"/>
      <c r="G536" s="25"/>
      <c r="H536" s="26"/>
      <c r="I536" s="46"/>
      <c r="J536" s="47"/>
      <c r="K536" s="47"/>
      <c r="L536" s="31"/>
      <c r="M536" s="40"/>
      <c r="N536" s="40"/>
      <c r="O536" s="40"/>
      <c r="P536" s="41"/>
      <c r="Q536" s="42"/>
      <c r="R536" s="43"/>
      <c r="S536" s="43"/>
      <c r="T536" s="42"/>
      <c r="U536" s="42"/>
      <c r="V536" s="42"/>
      <c r="W536" s="42"/>
    </row>
    <row r="537" spans="1:23" ht="15" customHeight="1">
      <c r="A537" s="20"/>
      <c r="B537" s="21">
        <v>536</v>
      </c>
      <c r="C537" s="22"/>
      <c r="D537" s="22"/>
      <c r="E537" s="23"/>
      <c r="F537" s="24"/>
      <c r="G537" s="25"/>
      <c r="H537" s="26"/>
      <c r="I537" s="46"/>
      <c r="J537" s="47"/>
      <c r="K537" s="47"/>
      <c r="L537" s="31"/>
      <c r="M537" s="40"/>
      <c r="N537" s="40"/>
      <c r="O537" s="40"/>
      <c r="P537" s="41"/>
      <c r="Q537" s="42"/>
      <c r="R537" s="43"/>
      <c r="S537" s="43"/>
      <c r="T537" s="42"/>
      <c r="U537" s="42"/>
      <c r="V537" s="42"/>
      <c r="W537" s="42"/>
    </row>
    <row r="538" spans="1:23" ht="15" customHeight="1">
      <c r="A538" s="20"/>
      <c r="B538" s="21">
        <v>537</v>
      </c>
      <c r="C538" s="22"/>
      <c r="D538" s="22"/>
      <c r="E538" s="23"/>
      <c r="F538" s="24"/>
      <c r="G538" s="25"/>
      <c r="H538" s="26"/>
      <c r="I538" s="46"/>
      <c r="J538" s="47"/>
      <c r="K538" s="47"/>
      <c r="L538" s="31"/>
      <c r="M538" s="40"/>
      <c r="N538" s="40"/>
      <c r="O538" s="40"/>
      <c r="P538" s="41"/>
      <c r="Q538" s="42"/>
      <c r="R538" s="43"/>
      <c r="S538" s="43"/>
      <c r="T538" s="42"/>
      <c r="U538" s="42"/>
      <c r="V538" s="42"/>
      <c r="W538" s="42"/>
    </row>
    <row r="539" spans="1:23" ht="15" customHeight="1">
      <c r="A539" s="20"/>
      <c r="B539" s="21">
        <v>538</v>
      </c>
      <c r="C539" s="22"/>
      <c r="D539" s="22"/>
      <c r="E539" s="23"/>
      <c r="F539" s="24"/>
      <c r="G539" s="25"/>
      <c r="H539" s="26"/>
      <c r="I539" s="46"/>
      <c r="J539" s="47"/>
      <c r="K539" s="47"/>
      <c r="L539" s="31"/>
      <c r="M539" s="40"/>
      <c r="N539" s="40"/>
      <c r="O539" s="40"/>
      <c r="P539" s="41"/>
      <c r="Q539" s="42"/>
      <c r="R539" s="43"/>
      <c r="S539" s="43"/>
      <c r="T539" s="42"/>
      <c r="U539" s="42"/>
      <c r="V539" s="42"/>
      <c r="W539" s="42"/>
    </row>
    <row r="540" spans="1:23" ht="15" customHeight="1">
      <c r="A540" s="20"/>
      <c r="B540" s="21">
        <v>539</v>
      </c>
      <c r="C540" s="22"/>
      <c r="D540" s="22"/>
      <c r="E540" s="23"/>
      <c r="F540" s="24"/>
      <c r="G540" s="25"/>
      <c r="H540" s="26"/>
      <c r="I540" s="46"/>
      <c r="J540" s="47"/>
      <c r="K540" s="47"/>
      <c r="L540" s="31"/>
      <c r="M540" s="40"/>
      <c r="N540" s="40"/>
      <c r="O540" s="40"/>
      <c r="P540" s="41"/>
      <c r="Q540" s="42"/>
      <c r="R540" s="43"/>
      <c r="S540" s="43"/>
      <c r="T540" s="42"/>
      <c r="U540" s="42"/>
      <c r="V540" s="42"/>
      <c r="W540" s="42"/>
    </row>
    <row r="541" spans="1:23" ht="15" customHeight="1">
      <c r="A541" s="20"/>
      <c r="B541" s="21">
        <v>540</v>
      </c>
      <c r="C541" s="22"/>
      <c r="D541" s="22"/>
      <c r="E541" s="23"/>
      <c r="F541" s="24"/>
      <c r="G541" s="25"/>
      <c r="H541" s="26"/>
      <c r="I541" s="46"/>
      <c r="J541" s="47"/>
      <c r="K541" s="47"/>
      <c r="L541" s="31"/>
      <c r="M541" s="40"/>
      <c r="N541" s="40"/>
      <c r="O541" s="40"/>
      <c r="P541" s="41"/>
      <c r="Q541" s="42"/>
      <c r="R541" s="43"/>
      <c r="S541" s="43"/>
      <c r="T541" s="42"/>
      <c r="U541" s="42"/>
      <c r="V541" s="42"/>
      <c r="W541" s="42"/>
    </row>
    <row r="542" spans="1:23" ht="15" customHeight="1">
      <c r="A542" s="20"/>
      <c r="B542" s="21">
        <v>541</v>
      </c>
      <c r="C542" s="22"/>
      <c r="D542" s="22"/>
      <c r="E542" s="23"/>
      <c r="F542" s="24"/>
      <c r="G542" s="25"/>
      <c r="H542" s="26"/>
      <c r="I542" s="46"/>
      <c r="J542" s="47"/>
      <c r="K542" s="47"/>
      <c r="L542" s="31"/>
      <c r="M542" s="40"/>
      <c r="N542" s="40"/>
      <c r="O542" s="40"/>
      <c r="P542" s="41"/>
      <c r="Q542" s="42"/>
      <c r="R542" s="43"/>
      <c r="S542" s="43"/>
      <c r="T542" s="42"/>
      <c r="U542" s="42"/>
      <c r="V542" s="42"/>
      <c r="W542" s="42"/>
    </row>
    <row r="543" spans="1:23" ht="15" customHeight="1">
      <c r="A543" s="20"/>
      <c r="B543" s="21">
        <v>542</v>
      </c>
      <c r="C543" s="22"/>
      <c r="D543" s="22"/>
      <c r="E543" s="23"/>
      <c r="F543" s="24"/>
      <c r="G543" s="25"/>
      <c r="H543" s="26"/>
      <c r="I543" s="46"/>
      <c r="J543" s="47"/>
      <c r="K543" s="47"/>
      <c r="L543" s="31"/>
      <c r="M543" s="40"/>
      <c r="N543" s="40"/>
      <c r="O543" s="40"/>
      <c r="P543" s="41"/>
      <c r="Q543" s="42"/>
      <c r="R543" s="43"/>
      <c r="S543" s="43"/>
      <c r="T543" s="42"/>
      <c r="U543" s="42"/>
      <c r="V543" s="42"/>
      <c r="W543" s="42"/>
    </row>
    <row r="544" spans="1:23" ht="15" customHeight="1">
      <c r="A544" s="20"/>
      <c r="B544" s="21">
        <v>543</v>
      </c>
      <c r="C544" s="22"/>
      <c r="D544" s="22"/>
      <c r="E544" s="23"/>
      <c r="F544" s="24"/>
      <c r="G544" s="25"/>
      <c r="H544" s="26"/>
      <c r="I544" s="46"/>
      <c r="J544" s="47"/>
      <c r="K544" s="47"/>
      <c r="L544" s="31"/>
      <c r="M544" s="40"/>
      <c r="N544" s="40"/>
      <c r="O544" s="40"/>
      <c r="P544" s="41"/>
      <c r="Q544" s="42"/>
      <c r="R544" s="43"/>
      <c r="S544" s="43"/>
      <c r="T544" s="42"/>
      <c r="U544" s="42"/>
      <c r="V544" s="42"/>
      <c r="W544" s="42"/>
    </row>
    <row r="545" spans="1:23" ht="15" customHeight="1">
      <c r="A545" s="20"/>
      <c r="B545" s="21">
        <v>544</v>
      </c>
      <c r="C545" s="22"/>
      <c r="D545" s="22"/>
      <c r="E545" s="23"/>
      <c r="F545" s="24"/>
      <c r="G545" s="25"/>
      <c r="H545" s="26"/>
      <c r="I545" s="46"/>
      <c r="J545" s="47"/>
      <c r="K545" s="47"/>
      <c r="L545" s="31"/>
      <c r="M545" s="40"/>
      <c r="N545" s="40"/>
      <c r="O545" s="40"/>
      <c r="P545" s="41"/>
      <c r="Q545" s="42"/>
      <c r="R545" s="43"/>
      <c r="S545" s="43"/>
      <c r="T545" s="42"/>
      <c r="U545" s="42"/>
      <c r="V545" s="42"/>
      <c r="W545" s="42"/>
    </row>
    <row r="546" spans="1:23" ht="15" customHeight="1">
      <c r="A546" s="20"/>
      <c r="B546" s="21">
        <v>545</v>
      </c>
      <c r="C546" s="22"/>
      <c r="D546" s="22"/>
      <c r="E546" s="23"/>
      <c r="F546" s="24"/>
      <c r="G546" s="25"/>
      <c r="H546" s="26"/>
      <c r="I546" s="46"/>
      <c r="J546" s="47"/>
      <c r="K546" s="47"/>
      <c r="L546" s="31"/>
      <c r="M546" s="40"/>
      <c r="N546" s="40"/>
      <c r="O546" s="40"/>
      <c r="P546" s="41"/>
      <c r="Q546" s="42"/>
      <c r="R546" s="43"/>
      <c r="S546" s="43"/>
      <c r="T546" s="42"/>
      <c r="U546" s="42"/>
      <c r="V546" s="42"/>
      <c r="W546" s="42"/>
    </row>
    <row r="547" spans="1:23" ht="15" customHeight="1">
      <c r="A547" s="20"/>
      <c r="B547" s="21">
        <v>546</v>
      </c>
      <c r="C547" s="22"/>
      <c r="D547" s="22"/>
      <c r="E547" s="23"/>
      <c r="F547" s="24"/>
      <c r="G547" s="25"/>
      <c r="H547" s="26"/>
      <c r="I547" s="46"/>
      <c r="J547" s="47"/>
      <c r="K547" s="47"/>
      <c r="L547" s="31"/>
      <c r="M547" s="40"/>
      <c r="N547" s="40"/>
      <c r="O547" s="40"/>
      <c r="P547" s="41"/>
      <c r="Q547" s="42"/>
      <c r="R547" s="43"/>
      <c r="S547" s="43"/>
      <c r="T547" s="42"/>
      <c r="U547" s="42"/>
      <c r="V547" s="42"/>
      <c r="W547" s="42"/>
    </row>
    <row r="548" spans="1:23" ht="15" customHeight="1">
      <c r="A548" s="20"/>
      <c r="B548" s="21">
        <v>547</v>
      </c>
      <c r="C548" s="22"/>
      <c r="D548" s="22"/>
      <c r="E548" s="23"/>
      <c r="F548" s="24"/>
      <c r="G548" s="25"/>
      <c r="H548" s="26"/>
      <c r="I548" s="46"/>
      <c r="J548" s="47"/>
      <c r="K548" s="47"/>
      <c r="L548" s="31"/>
      <c r="M548" s="40"/>
      <c r="N548" s="40"/>
      <c r="O548" s="40"/>
      <c r="P548" s="41"/>
      <c r="Q548" s="42"/>
      <c r="R548" s="43"/>
      <c r="S548" s="43"/>
      <c r="T548" s="42"/>
      <c r="U548" s="42"/>
      <c r="V548" s="42"/>
      <c r="W548" s="42"/>
    </row>
    <row r="549" spans="1:23" ht="15" customHeight="1">
      <c r="A549" s="20"/>
      <c r="B549" s="21">
        <v>548</v>
      </c>
      <c r="C549" s="22"/>
      <c r="D549" s="22"/>
      <c r="E549" s="23"/>
      <c r="F549" s="24"/>
      <c r="G549" s="25"/>
      <c r="H549" s="26"/>
      <c r="I549" s="46"/>
      <c r="J549" s="47"/>
      <c r="K549" s="47"/>
      <c r="L549" s="31"/>
      <c r="M549" s="40"/>
      <c r="N549" s="40"/>
      <c r="O549" s="40"/>
      <c r="P549" s="41"/>
      <c r="Q549" s="42"/>
      <c r="R549" s="43"/>
      <c r="S549" s="43"/>
      <c r="T549" s="42"/>
      <c r="U549" s="42"/>
      <c r="V549" s="42"/>
      <c r="W549" s="42"/>
    </row>
    <row r="550" spans="1:23" ht="15" customHeight="1">
      <c r="A550" s="20"/>
      <c r="B550" s="21">
        <v>549</v>
      </c>
      <c r="C550" s="22"/>
      <c r="D550" s="22"/>
      <c r="E550" s="23"/>
      <c r="F550" s="24"/>
      <c r="G550" s="25"/>
      <c r="H550" s="26"/>
      <c r="I550" s="46"/>
      <c r="J550" s="47"/>
      <c r="K550" s="47"/>
      <c r="L550" s="31"/>
      <c r="M550" s="40"/>
      <c r="N550" s="40"/>
      <c r="O550" s="40"/>
      <c r="P550" s="41"/>
      <c r="Q550" s="42"/>
      <c r="R550" s="43"/>
      <c r="S550" s="43"/>
      <c r="T550" s="42"/>
      <c r="U550" s="42"/>
      <c r="V550" s="42"/>
      <c r="W550" s="42"/>
    </row>
    <row r="551" spans="1:23" ht="15" customHeight="1">
      <c r="A551" s="20"/>
      <c r="B551" s="21">
        <v>550</v>
      </c>
      <c r="C551" s="22"/>
      <c r="D551" s="22"/>
      <c r="E551" s="23"/>
      <c r="F551" s="24"/>
      <c r="G551" s="25"/>
      <c r="H551" s="26"/>
      <c r="I551" s="46"/>
      <c r="J551" s="47"/>
      <c r="K551" s="47"/>
      <c r="L551" s="31"/>
      <c r="M551" s="40"/>
      <c r="N551" s="40"/>
      <c r="O551" s="40"/>
      <c r="P551" s="41"/>
      <c r="Q551" s="42"/>
      <c r="R551" s="43"/>
      <c r="S551" s="43"/>
      <c r="T551" s="42"/>
      <c r="U551" s="42"/>
      <c r="V551" s="42"/>
      <c r="W551" s="42"/>
    </row>
    <row r="552" spans="1:23" ht="15" customHeight="1">
      <c r="A552" s="20"/>
      <c r="B552" s="21">
        <v>551</v>
      </c>
      <c r="C552" s="22"/>
      <c r="D552" s="22"/>
      <c r="E552" s="23"/>
      <c r="F552" s="24"/>
      <c r="G552" s="25"/>
      <c r="H552" s="26"/>
      <c r="I552" s="46"/>
      <c r="J552" s="47"/>
      <c r="K552" s="47"/>
      <c r="L552" s="31"/>
      <c r="M552" s="40"/>
      <c r="N552" s="40"/>
      <c r="O552" s="40"/>
      <c r="P552" s="41"/>
      <c r="Q552" s="42"/>
      <c r="R552" s="43"/>
      <c r="S552" s="43"/>
      <c r="T552" s="42"/>
      <c r="U552" s="42"/>
      <c r="V552" s="42"/>
      <c r="W552" s="42"/>
    </row>
    <row r="553" spans="1:23" ht="15" customHeight="1">
      <c r="A553" s="20"/>
      <c r="B553" s="21">
        <v>552</v>
      </c>
      <c r="C553" s="22"/>
      <c r="D553" s="22"/>
      <c r="E553" s="23"/>
      <c r="F553" s="24"/>
      <c r="G553" s="25"/>
      <c r="H553" s="26"/>
      <c r="I553" s="46"/>
      <c r="J553" s="47"/>
      <c r="K553" s="47"/>
      <c r="L553" s="31"/>
      <c r="M553" s="40"/>
      <c r="N553" s="40"/>
      <c r="O553" s="40"/>
      <c r="P553" s="41"/>
      <c r="Q553" s="42"/>
      <c r="R553" s="43"/>
      <c r="S553" s="43"/>
      <c r="T553" s="42"/>
      <c r="U553" s="42"/>
      <c r="V553" s="42"/>
      <c r="W553" s="42"/>
    </row>
    <row r="554" spans="1:23" ht="15" customHeight="1">
      <c r="A554" s="20"/>
      <c r="B554" s="21">
        <v>553</v>
      </c>
      <c r="C554" s="22"/>
      <c r="D554" s="22"/>
      <c r="E554" s="23"/>
      <c r="F554" s="24"/>
      <c r="G554" s="25"/>
      <c r="H554" s="26"/>
      <c r="I554" s="46"/>
      <c r="J554" s="47"/>
      <c r="K554" s="47"/>
      <c r="L554" s="31"/>
      <c r="M554" s="40"/>
      <c r="N554" s="40"/>
      <c r="O554" s="40"/>
      <c r="P554" s="41"/>
      <c r="Q554" s="42"/>
      <c r="R554" s="43"/>
      <c r="S554" s="43"/>
      <c r="T554" s="42"/>
      <c r="U554" s="42"/>
      <c r="V554" s="42"/>
      <c r="W554" s="42"/>
    </row>
    <row r="555" spans="1:23" ht="15" customHeight="1">
      <c r="A555" s="20"/>
      <c r="B555" s="21">
        <v>554</v>
      </c>
      <c r="C555" s="22"/>
      <c r="D555" s="22"/>
      <c r="E555" s="23"/>
      <c r="F555" s="24"/>
      <c r="G555" s="25"/>
      <c r="H555" s="26"/>
      <c r="I555" s="46"/>
      <c r="J555" s="47"/>
      <c r="K555" s="47"/>
      <c r="L555" s="31"/>
      <c r="M555" s="40"/>
      <c r="N555" s="40"/>
      <c r="O555" s="40"/>
      <c r="P555" s="41"/>
      <c r="Q555" s="42"/>
      <c r="R555" s="43"/>
      <c r="S555" s="43"/>
      <c r="T555" s="42"/>
      <c r="U555" s="42"/>
      <c r="V555" s="42"/>
      <c r="W555" s="42"/>
    </row>
    <row r="556" spans="1:23" ht="15" customHeight="1">
      <c r="A556" s="20"/>
      <c r="B556" s="21">
        <v>555</v>
      </c>
      <c r="C556" s="22"/>
      <c r="D556" s="22"/>
      <c r="E556" s="23"/>
      <c r="F556" s="24"/>
      <c r="G556" s="25"/>
      <c r="H556" s="26"/>
      <c r="I556" s="46"/>
      <c r="J556" s="47"/>
      <c r="K556" s="47"/>
      <c r="L556" s="31"/>
      <c r="M556" s="40"/>
      <c r="N556" s="40"/>
      <c r="O556" s="40"/>
      <c r="P556" s="41"/>
      <c r="Q556" s="42"/>
      <c r="R556" s="43"/>
      <c r="S556" s="43"/>
      <c r="T556" s="42"/>
      <c r="U556" s="42"/>
      <c r="V556" s="42"/>
      <c r="W556" s="42"/>
    </row>
    <row r="557" spans="1:23" ht="15" customHeight="1">
      <c r="A557" s="20"/>
      <c r="B557" s="21">
        <v>556</v>
      </c>
      <c r="C557" s="22"/>
      <c r="D557" s="22"/>
      <c r="E557" s="23"/>
      <c r="F557" s="24"/>
      <c r="G557" s="25"/>
      <c r="H557" s="26"/>
      <c r="I557" s="46"/>
      <c r="J557" s="47"/>
      <c r="K557" s="47"/>
      <c r="L557" s="31"/>
      <c r="M557" s="40"/>
      <c r="N557" s="40"/>
      <c r="O557" s="40"/>
      <c r="P557" s="41"/>
      <c r="Q557" s="42"/>
      <c r="R557" s="43"/>
      <c r="S557" s="43"/>
      <c r="T557" s="42"/>
      <c r="U557" s="42"/>
      <c r="V557" s="42"/>
      <c r="W557" s="42"/>
    </row>
    <row r="558" spans="1:23" ht="15" customHeight="1">
      <c r="A558" s="20"/>
      <c r="B558" s="21">
        <v>557</v>
      </c>
      <c r="C558" s="22"/>
      <c r="D558" s="22"/>
      <c r="E558" s="23"/>
      <c r="F558" s="24"/>
      <c r="G558" s="25"/>
      <c r="H558" s="26"/>
      <c r="I558" s="46"/>
      <c r="J558" s="47"/>
      <c r="K558" s="47"/>
      <c r="L558" s="31"/>
      <c r="M558" s="40"/>
      <c r="N558" s="40"/>
      <c r="O558" s="40"/>
      <c r="P558" s="41"/>
      <c r="Q558" s="42"/>
      <c r="R558" s="43"/>
      <c r="S558" s="43"/>
      <c r="T558" s="42"/>
      <c r="U558" s="42"/>
      <c r="V558" s="42"/>
      <c r="W558" s="42"/>
    </row>
    <row r="559" spans="1:23" ht="15" customHeight="1">
      <c r="A559" s="20"/>
      <c r="B559" s="21">
        <v>558</v>
      </c>
      <c r="C559" s="22"/>
      <c r="D559" s="22"/>
      <c r="E559" s="23"/>
      <c r="F559" s="24"/>
      <c r="G559" s="25"/>
      <c r="H559" s="26"/>
      <c r="I559" s="46"/>
      <c r="J559" s="47"/>
      <c r="K559" s="47"/>
      <c r="L559" s="31"/>
      <c r="M559" s="40"/>
      <c r="N559" s="40"/>
      <c r="O559" s="40"/>
      <c r="P559" s="41"/>
      <c r="Q559" s="42"/>
      <c r="R559" s="43"/>
      <c r="S559" s="43"/>
      <c r="T559" s="42"/>
      <c r="U559" s="42"/>
      <c r="V559" s="42"/>
      <c r="W559" s="42"/>
    </row>
    <row r="560" spans="1:23" ht="15" customHeight="1">
      <c r="A560" s="20"/>
      <c r="B560" s="21">
        <v>559</v>
      </c>
      <c r="C560" s="22"/>
      <c r="D560" s="22"/>
      <c r="E560" s="23"/>
      <c r="F560" s="24"/>
      <c r="G560" s="25"/>
      <c r="H560" s="26"/>
      <c r="I560" s="46"/>
      <c r="J560" s="47"/>
      <c r="K560" s="47"/>
      <c r="L560" s="31"/>
      <c r="M560" s="40"/>
      <c r="N560" s="40"/>
      <c r="O560" s="40"/>
      <c r="P560" s="41"/>
      <c r="Q560" s="42"/>
      <c r="R560" s="43"/>
      <c r="S560" s="43"/>
      <c r="T560" s="42"/>
      <c r="U560" s="42"/>
      <c r="V560" s="42"/>
      <c r="W560" s="42"/>
    </row>
    <row r="561" spans="1:23" ht="15" customHeight="1">
      <c r="A561" s="20"/>
      <c r="B561" s="21">
        <v>560</v>
      </c>
      <c r="C561" s="22"/>
      <c r="D561" s="22"/>
      <c r="E561" s="23"/>
      <c r="F561" s="24"/>
      <c r="G561" s="25"/>
      <c r="H561" s="26"/>
      <c r="I561" s="46"/>
      <c r="J561" s="47"/>
      <c r="K561" s="47"/>
      <c r="L561" s="31"/>
      <c r="M561" s="40"/>
      <c r="N561" s="40"/>
      <c r="O561" s="40"/>
      <c r="P561" s="41"/>
      <c r="Q561" s="42"/>
      <c r="R561" s="43"/>
      <c r="S561" s="43"/>
      <c r="T561" s="42"/>
      <c r="U561" s="42"/>
      <c r="V561" s="42"/>
      <c r="W561" s="42"/>
    </row>
    <row r="562" spans="1:23" ht="15" customHeight="1">
      <c r="A562" s="20"/>
      <c r="B562" s="21">
        <v>561</v>
      </c>
      <c r="C562" s="22"/>
      <c r="D562" s="22"/>
      <c r="E562" s="23"/>
      <c r="F562" s="24"/>
      <c r="G562" s="25"/>
      <c r="H562" s="26"/>
      <c r="I562" s="46"/>
      <c r="J562" s="47"/>
      <c r="K562" s="47"/>
      <c r="L562" s="31"/>
      <c r="M562" s="40"/>
      <c r="N562" s="40"/>
      <c r="O562" s="40"/>
      <c r="P562" s="41"/>
      <c r="Q562" s="42"/>
      <c r="R562" s="43"/>
      <c r="S562" s="43"/>
      <c r="T562" s="42"/>
      <c r="U562" s="42"/>
      <c r="V562" s="42"/>
      <c r="W562" s="42"/>
    </row>
    <row r="563" spans="1:23" ht="15" customHeight="1">
      <c r="A563" s="20"/>
      <c r="B563" s="21">
        <v>562</v>
      </c>
      <c r="C563" s="22"/>
      <c r="D563" s="22"/>
      <c r="E563" s="23"/>
      <c r="F563" s="24"/>
      <c r="G563" s="25"/>
      <c r="H563" s="26"/>
      <c r="I563" s="46"/>
      <c r="J563" s="47"/>
      <c r="K563" s="47"/>
      <c r="L563" s="31"/>
      <c r="M563" s="40"/>
      <c r="N563" s="40"/>
      <c r="O563" s="40"/>
      <c r="P563" s="41"/>
      <c r="Q563" s="42"/>
      <c r="R563" s="43"/>
      <c r="S563" s="43"/>
      <c r="T563" s="42"/>
      <c r="U563" s="42"/>
      <c r="V563" s="42"/>
      <c r="W563" s="42"/>
    </row>
    <row r="564" spans="1:23" ht="15" customHeight="1">
      <c r="A564" s="20"/>
      <c r="B564" s="21">
        <v>563</v>
      </c>
      <c r="C564" s="22"/>
      <c r="D564" s="22"/>
      <c r="E564" s="23"/>
      <c r="F564" s="24"/>
      <c r="G564" s="25"/>
      <c r="H564" s="26"/>
      <c r="I564" s="46"/>
      <c r="J564" s="47"/>
      <c r="K564" s="47"/>
      <c r="L564" s="31"/>
      <c r="M564" s="40"/>
      <c r="N564" s="40"/>
      <c r="O564" s="40"/>
      <c r="P564" s="41"/>
      <c r="Q564" s="42"/>
      <c r="R564" s="43"/>
      <c r="S564" s="43"/>
      <c r="T564" s="42"/>
      <c r="U564" s="42"/>
      <c r="V564" s="42"/>
      <c r="W564" s="42"/>
    </row>
    <row r="565" spans="1:23" ht="15" customHeight="1">
      <c r="A565" s="20"/>
      <c r="B565" s="21">
        <v>564</v>
      </c>
      <c r="C565" s="22"/>
      <c r="D565" s="22"/>
      <c r="E565" s="23"/>
      <c r="F565" s="24"/>
      <c r="G565" s="25"/>
      <c r="H565" s="26"/>
      <c r="I565" s="46"/>
      <c r="J565" s="47"/>
      <c r="K565" s="47"/>
      <c r="L565" s="31"/>
      <c r="M565" s="40"/>
      <c r="N565" s="40"/>
      <c r="O565" s="40"/>
      <c r="P565" s="41"/>
      <c r="Q565" s="42"/>
      <c r="R565" s="43"/>
      <c r="S565" s="43"/>
      <c r="T565" s="42"/>
      <c r="U565" s="42"/>
      <c r="V565" s="42"/>
      <c r="W565" s="42"/>
    </row>
    <row r="566" spans="1:23" ht="15" customHeight="1">
      <c r="A566" s="20"/>
      <c r="B566" s="21">
        <v>565</v>
      </c>
      <c r="C566" s="22"/>
      <c r="D566" s="22"/>
      <c r="E566" s="23"/>
      <c r="F566" s="24"/>
      <c r="G566" s="25"/>
      <c r="H566" s="26"/>
      <c r="I566" s="46"/>
      <c r="J566" s="47"/>
      <c r="K566" s="47"/>
      <c r="L566" s="31"/>
      <c r="M566" s="40"/>
      <c r="N566" s="40"/>
      <c r="O566" s="40"/>
      <c r="P566" s="41"/>
      <c r="Q566" s="42"/>
      <c r="R566" s="43"/>
      <c r="S566" s="43"/>
      <c r="T566" s="42"/>
      <c r="U566" s="42"/>
      <c r="V566" s="42"/>
      <c r="W566" s="42"/>
    </row>
    <row r="567" spans="1:23" ht="15" customHeight="1">
      <c r="A567" s="20"/>
      <c r="B567" s="21">
        <v>566</v>
      </c>
      <c r="C567" s="22"/>
      <c r="D567" s="22"/>
      <c r="E567" s="23"/>
      <c r="F567" s="24"/>
      <c r="G567" s="25"/>
      <c r="H567" s="26"/>
      <c r="I567" s="46"/>
      <c r="J567" s="47"/>
      <c r="K567" s="47"/>
      <c r="L567" s="31"/>
      <c r="M567" s="40"/>
      <c r="N567" s="40"/>
      <c r="O567" s="40"/>
      <c r="P567" s="41"/>
      <c r="Q567" s="42"/>
      <c r="R567" s="43"/>
      <c r="S567" s="43"/>
      <c r="T567" s="42"/>
      <c r="U567" s="42"/>
      <c r="V567" s="42"/>
      <c r="W567" s="42"/>
    </row>
    <row r="568" spans="1:23" ht="15" customHeight="1">
      <c r="A568" s="20"/>
      <c r="B568" s="21">
        <v>567</v>
      </c>
      <c r="C568" s="22"/>
      <c r="D568" s="22"/>
      <c r="E568" s="23"/>
      <c r="F568" s="24"/>
      <c r="G568" s="25"/>
      <c r="H568" s="26"/>
      <c r="I568" s="46"/>
      <c r="J568" s="47"/>
      <c r="K568" s="47"/>
      <c r="L568" s="31"/>
      <c r="M568" s="40"/>
      <c r="N568" s="40"/>
      <c r="O568" s="40"/>
      <c r="P568" s="41"/>
      <c r="Q568" s="42"/>
      <c r="R568" s="43"/>
      <c r="S568" s="43"/>
      <c r="T568" s="42"/>
      <c r="U568" s="42"/>
      <c r="V568" s="42"/>
      <c r="W568" s="42"/>
    </row>
    <row r="569" spans="1:23" ht="15" customHeight="1">
      <c r="A569" s="20"/>
      <c r="B569" s="21">
        <v>568</v>
      </c>
      <c r="C569" s="22"/>
      <c r="D569" s="22"/>
      <c r="E569" s="23"/>
      <c r="F569" s="24"/>
      <c r="G569" s="25"/>
      <c r="H569" s="26"/>
      <c r="I569" s="46"/>
      <c r="J569" s="47"/>
      <c r="K569" s="47"/>
      <c r="L569" s="31"/>
      <c r="M569" s="40"/>
      <c r="N569" s="40"/>
      <c r="O569" s="40"/>
      <c r="P569" s="41"/>
      <c r="Q569" s="42"/>
      <c r="R569" s="43"/>
      <c r="S569" s="43"/>
      <c r="T569" s="42"/>
      <c r="U569" s="42"/>
      <c r="V569" s="42"/>
      <c r="W569" s="42"/>
    </row>
    <row r="570" spans="1:23" ht="15" customHeight="1">
      <c r="A570" s="20"/>
      <c r="B570" s="21">
        <v>569</v>
      </c>
      <c r="C570" s="22"/>
      <c r="D570" s="22"/>
      <c r="E570" s="23"/>
      <c r="F570" s="24"/>
      <c r="G570" s="25"/>
      <c r="H570" s="26"/>
      <c r="I570" s="46"/>
      <c r="J570" s="47"/>
      <c r="K570" s="47"/>
      <c r="L570" s="31"/>
      <c r="M570" s="40"/>
      <c r="N570" s="40"/>
      <c r="O570" s="40"/>
      <c r="P570" s="41"/>
      <c r="Q570" s="42"/>
      <c r="R570" s="43"/>
      <c r="S570" s="43"/>
      <c r="T570" s="42"/>
      <c r="U570" s="42"/>
      <c r="V570" s="42"/>
      <c r="W570" s="42"/>
    </row>
    <row r="571" spans="1:23" ht="15" customHeight="1">
      <c r="A571" s="20"/>
      <c r="B571" s="21">
        <v>570</v>
      </c>
      <c r="C571" s="22"/>
      <c r="D571" s="22"/>
      <c r="E571" s="23"/>
      <c r="F571" s="24"/>
      <c r="G571" s="25"/>
      <c r="H571" s="26"/>
      <c r="I571" s="46"/>
      <c r="J571" s="47"/>
      <c r="K571" s="47"/>
      <c r="L571" s="31"/>
      <c r="M571" s="40"/>
      <c r="N571" s="40"/>
      <c r="O571" s="40"/>
      <c r="P571" s="41"/>
      <c r="Q571" s="42"/>
      <c r="R571" s="43"/>
      <c r="S571" s="43"/>
      <c r="T571" s="42"/>
      <c r="U571" s="42"/>
      <c r="V571" s="42"/>
      <c r="W571" s="42"/>
    </row>
    <row r="572" spans="1:23" ht="15" customHeight="1">
      <c r="A572" s="20"/>
      <c r="B572" s="21">
        <v>571</v>
      </c>
      <c r="C572" s="22"/>
      <c r="D572" s="22"/>
      <c r="E572" s="23"/>
      <c r="F572" s="24"/>
      <c r="G572" s="25"/>
      <c r="H572" s="26"/>
      <c r="I572" s="46"/>
      <c r="J572" s="47"/>
      <c r="K572" s="47"/>
      <c r="L572" s="31"/>
      <c r="M572" s="40"/>
      <c r="N572" s="40"/>
      <c r="O572" s="40"/>
      <c r="P572" s="41"/>
      <c r="Q572" s="42"/>
      <c r="R572" s="43"/>
      <c r="S572" s="43"/>
      <c r="T572" s="42"/>
      <c r="U572" s="42"/>
      <c r="V572" s="42"/>
      <c r="W572" s="42"/>
    </row>
    <row r="573" spans="1:23" ht="15" customHeight="1">
      <c r="A573" s="20"/>
      <c r="B573" s="21">
        <v>572</v>
      </c>
      <c r="C573" s="22"/>
      <c r="D573" s="22"/>
      <c r="E573" s="23"/>
      <c r="F573" s="24"/>
      <c r="G573" s="25"/>
      <c r="H573" s="26"/>
      <c r="I573" s="46"/>
      <c r="J573" s="47"/>
      <c r="K573" s="47"/>
      <c r="L573" s="31"/>
      <c r="M573" s="40"/>
      <c r="N573" s="40"/>
      <c r="O573" s="40"/>
      <c r="P573" s="41"/>
      <c r="Q573" s="42"/>
      <c r="R573" s="43"/>
      <c r="S573" s="43"/>
      <c r="T573" s="42"/>
      <c r="U573" s="42"/>
      <c r="V573" s="42"/>
      <c r="W573" s="42"/>
    </row>
    <row r="574" spans="1:23" ht="15" customHeight="1">
      <c r="A574" s="20"/>
      <c r="B574" s="21">
        <v>573</v>
      </c>
      <c r="C574" s="22"/>
      <c r="D574" s="22"/>
      <c r="E574" s="23"/>
      <c r="F574" s="24"/>
      <c r="G574" s="25"/>
      <c r="H574" s="26"/>
      <c r="I574" s="46"/>
      <c r="J574" s="47"/>
      <c r="K574" s="47"/>
      <c r="L574" s="31"/>
      <c r="M574" s="40"/>
      <c r="N574" s="40"/>
      <c r="O574" s="40"/>
      <c r="P574" s="41"/>
      <c r="Q574" s="42"/>
      <c r="R574" s="43"/>
      <c r="S574" s="43"/>
      <c r="T574" s="42"/>
      <c r="U574" s="42"/>
      <c r="V574" s="42"/>
      <c r="W574" s="42"/>
    </row>
    <row r="575" spans="1:23" ht="15" customHeight="1">
      <c r="A575" s="20"/>
      <c r="B575" s="21">
        <v>574</v>
      </c>
      <c r="C575" s="22"/>
      <c r="D575" s="22"/>
      <c r="E575" s="23"/>
      <c r="F575" s="24"/>
      <c r="G575" s="25"/>
      <c r="H575" s="26"/>
      <c r="I575" s="46"/>
      <c r="J575" s="47"/>
      <c r="K575" s="47"/>
      <c r="L575" s="31"/>
      <c r="M575" s="40"/>
      <c r="N575" s="40"/>
      <c r="O575" s="40"/>
      <c r="P575" s="41"/>
      <c r="Q575" s="42"/>
      <c r="R575" s="43"/>
      <c r="S575" s="43"/>
      <c r="T575" s="42"/>
      <c r="U575" s="42"/>
      <c r="V575" s="42"/>
      <c r="W575" s="42"/>
    </row>
    <row r="576" spans="1:23" ht="15" customHeight="1">
      <c r="A576" s="20"/>
      <c r="B576" s="21">
        <v>575</v>
      </c>
      <c r="C576" s="22"/>
      <c r="D576" s="22"/>
      <c r="E576" s="23"/>
      <c r="F576" s="24"/>
      <c r="G576" s="25"/>
      <c r="H576" s="26"/>
      <c r="I576" s="46"/>
      <c r="J576" s="47"/>
      <c r="K576" s="47"/>
      <c r="L576" s="31"/>
      <c r="M576" s="40"/>
      <c r="N576" s="40"/>
      <c r="O576" s="40"/>
      <c r="P576" s="41"/>
      <c r="Q576" s="42"/>
      <c r="R576" s="43"/>
      <c r="S576" s="43"/>
      <c r="T576" s="42"/>
      <c r="U576" s="42"/>
      <c r="V576" s="42"/>
      <c r="W576" s="42"/>
    </row>
    <row r="577" spans="1:23" ht="15" customHeight="1">
      <c r="A577" s="20"/>
      <c r="B577" s="21">
        <v>576</v>
      </c>
      <c r="C577" s="22"/>
      <c r="D577" s="22"/>
      <c r="E577" s="23"/>
      <c r="F577" s="24"/>
      <c r="G577" s="25"/>
      <c r="H577" s="26"/>
      <c r="I577" s="46"/>
      <c r="J577" s="47"/>
      <c r="K577" s="47"/>
      <c r="L577" s="31"/>
      <c r="M577" s="40"/>
      <c r="N577" s="40"/>
      <c r="O577" s="40"/>
      <c r="P577" s="41"/>
      <c r="Q577" s="42"/>
      <c r="R577" s="43"/>
      <c r="S577" s="43"/>
      <c r="T577" s="42"/>
      <c r="U577" s="42"/>
      <c r="V577" s="42"/>
      <c r="W577" s="42"/>
    </row>
    <row r="578" spans="1:23" ht="15" customHeight="1">
      <c r="A578" s="20"/>
      <c r="B578" s="21">
        <v>577</v>
      </c>
      <c r="C578" s="22"/>
      <c r="D578" s="22"/>
      <c r="E578" s="23"/>
      <c r="F578" s="24"/>
      <c r="G578" s="25"/>
      <c r="H578" s="26"/>
      <c r="I578" s="46"/>
      <c r="J578" s="47"/>
      <c r="K578" s="47"/>
      <c r="L578" s="31"/>
      <c r="M578" s="40"/>
      <c r="N578" s="40"/>
      <c r="O578" s="40"/>
      <c r="P578" s="41"/>
      <c r="Q578" s="42"/>
      <c r="R578" s="43"/>
      <c r="S578" s="43"/>
      <c r="T578" s="42"/>
      <c r="U578" s="42"/>
      <c r="V578" s="42"/>
      <c r="W578" s="42"/>
    </row>
    <row r="579" spans="1:23" ht="15" customHeight="1">
      <c r="A579" s="20"/>
      <c r="B579" s="21">
        <v>578</v>
      </c>
      <c r="C579" s="22"/>
      <c r="D579" s="22"/>
      <c r="E579" s="23"/>
      <c r="F579" s="24"/>
      <c r="G579" s="25"/>
      <c r="H579" s="26"/>
      <c r="I579" s="46"/>
      <c r="J579" s="47"/>
      <c r="K579" s="47"/>
      <c r="L579" s="31"/>
      <c r="M579" s="40"/>
      <c r="N579" s="40"/>
      <c r="O579" s="40"/>
      <c r="P579" s="41"/>
      <c r="Q579" s="42"/>
      <c r="R579" s="43"/>
      <c r="S579" s="43"/>
      <c r="T579" s="42"/>
      <c r="U579" s="42"/>
      <c r="V579" s="42"/>
      <c r="W579" s="42"/>
    </row>
    <row r="580" spans="1:23" ht="15" customHeight="1">
      <c r="A580" s="20"/>
      <c r="B580" s="21">
        <v>579</v>
      </c>
      <c r="C580" s="22"/>
      <c r="D580" s="22"/>
      <c r="E580" s="23"/>
      <c r="F580" s="24"/>
      <c r="G580" s="25"/>
      <c r="H580" s="26"/>
      <c r="I580" s="46"/>
      <c r="J580" s="47"/>
      <c r="K580" s="47"/>
      <c r="L580" s="31"/>
      <c r="M580" s="40"/>
      <c r="N580" s="40"/>
      <c r="O580" s="40"/>
      <c r="P580" s="41"/>
      <c r="Q580" s="42"/>
      <c r="R580" s="43"/>
      <c r="S580" s="43"/>
      <c r="T580" s="42"/>
      <c r="U580" s="42"/>
      <c r="V580" s="42"/>
      <c r="W580" s="42"/>
    </row>
    <row r="581" spans="1:23" ht="15" customHeight="1">
      <c r="A581" s="20"/>
      <c r="B581" s="21">
        <v>580</v>
      </c>
      <c r="C581" s="22"/>
      <c r="D581" s="22"/>
      <c r="E581" s="23"/>
      <c r="F581" s="24"/>
      <c r="G581" s="25"/>
      <c r="H581" s="26"/>
      <c r="I581" s="46"/>
      <c r="J581" s="47"/>
      <c r="K581" s="47"/>
      <c r="L581" s="31"/>
      <c r="M581" s="40"/>
      <c r="N581" s="40"/>
      <c r="O581" s="40"/>
      <c r="P581" s="41"/>
      <c r="Q581" s="42"/>
      <c r="R581" s="43"/>
      <c r="S581" s="43"/>
      <c r="T581" s="42"/>
      <c r="U581" s="42"/>
      <c r="V581" s="42"/>
      <c r="W581" s="42"/>
    </row>
    <row r="582" spans="1:23" ht="15" customHeight="1">
      <c r="A582" s="20"/>
      <c r="B582" s="21">
        <v>581</v>
      </c>
      <c r="C582" s="22"/>
      <c r="D582" s="22"/>
      <c r="E582" s="23"/>
      <c r="F582" s="24"/>
      <c r="G582" s="25"/>
      <c r="H582" s="26"/>
      <c r="I582" s="46"/>
      <c r="J582" s="47"/>
      <c r="K582" s="47"/>
      <c r="L582" s="31"/>
      <c r="M582" s="40"/>
      <c r="N582" s="40"/>
      <c r="O582" s="40"/>
      <c r="P582" s="41"/>
      <c r="Q582" s="42"/>
      <c r="R582" s="43"/>
      <c r="S582" s="43"/>
      <c r="T582" s="42"/>
      <c r="U582" s="42"/>
      <c r="V582" s="42"/>
      <c r="W582" s="42"/>
    </row>
    <row r="583" spans="1:23" ht="15" customHeight="1">
      <c r="A583" s="20"/>
      <c r="B583" s="21">
        <v>582</v>
      </c>
      <c r="C583" s="22"/>
      <c r="D583" s="22"/>
      <c r="E583" s="23"/>
      <c r="F583" s="24"/>
      <c r="G583" s="25"/>
      <c r="H583" s="26"/>
      <c r="I583" s="46"/>
      <c r="J583" s="47"/>
      <c r="K583" s="47"/>
      <c r="L583" s="31"/>
      <c r="M583" s="40"/>
      <c r="N583" s="40"/>
      <c r="O583" s="40"/>
      <c r="P583" s="41"/>
      <c r="Q583" s="42"/>
      <c r="R583" s="43"/>
      <c r="S583" s="43"/>
      <c r="T583" s="42"/>
      <c r="U583" s="42"/>
      <c r="V583" s="42"/>
      <c r="W583" s="42"/>
    </row>
    <row r="584" spans="1:23" ht="15" customHeight="1">
      <c r="A584" s="20"/>
      <c r="B584" s="21">
        <v>583</v>
      </c>
      <c r="C584" s="22"/>
      <c r="D584" s="22"/>
      <c r="E584" s="23"/>
      <c r="F584" s="24"/>
      <c r="G584" s="25"/>
      <c r="H584" s="26"/>
      <c r="I584" s="46"/>
      <c r="J584" s="47"/>
      <c r="K584" s="47"/>
      <c r="L584" s="31"/>
      <c r="M584" s="40"/>
      <c r="N584" s="40"/>
      <c r="O584" s="40"/>
      <c r="P584" s="41"/>
      <c r="Q584" s="42"/>
      <c r="R584" s="43"/>
      <c r="S584" s="43"/>
      <c r="T584" s="42"/>
      <c r="U584" s="42"/>
      <c r="V584" s="42"/>
      <c r="W584" s="42"/>
    </row>
    <row r="585" spans="1:23" ht="15" customHeight="1">
      <c r="A585" s="20"/>
      <c r="B585" s="21">
        <v>584</v>
      </c>
      <c r="C585" s="22"/>
      <c r="D585" s="22"/>
      <c r="E585" s="23"/>
      <c r="F585" s="24"/>
      <c r="G585" s="25"/>
      <c r="H585" s="26"/>
      <c r="I585" s="46"/>
      <c r="J585" s="47"/>
      <c r="K585" s="47"/>
      <c r="L585" s="31"/>
      <c r="M585" s="40"/>
      <c r="N585" s="40"/>
      <c r="O585" s="40"/>
      <c r="P585" s="41"/>
      <c r="Q585" s="42"/>
      <c r="R585" s="43"/>
      <c r="S585" s="43"/>
      <c r="T585" s="42"/>
      <c r="U585" s="42"/>
      <c r="V585" s="42"/>
      <c r="W585" s="42"/>
    </row>
    <row r="586" spans="1:23" ht="15" customHeight="1">
      <c r="A586" s="20"/>
      <c r="B586" s="21">
        <v>585</v>
      </c>
      <c r="C586" s="22"/>
      <c r="D586" s="22"/>
      <c r="E586" s="23"/>
      <c r="F586" s="24"/>
      <c r="G586" s="25"/>
      <c r="H586" s="26"/>
      <c r="I586" s="46"/>
      <c r="J586" s="47"/>
      <c r="K586" s="47"/>
      <c r="L586" s="31"/>
      <c r="M586" s="40"/>
      <c r="N586" s="40"/>
      <c r="O586" s="40"/>
      <c r="P586" s="41"/>
      <c r="Q586" s="42"/>
      <c r="R586" s="43"/>
      <c r="S586" s="43"/>
      <c r="T586" s="42"/>
      <c r="U586" s="42"/>
      <c r="V586" s="42"/>
      <c r="W586" s="42"/>
    </row>
    <row r="587" spans="1:23" ht="15" customHeight="1">
      <c r="A587" s="20"/>
      <c r="B587" s="21">
        <v>586</v>
      </c>
      <c r="C587" s="22"/>
      <c r="D587" s="22"/>
      <c r="E587" s="23"/>
      <c r="F587" s="24"/>
      <c r="G587" s="25"/>
      <c r="H587" s="26"/>
      <c r="I587" s="46"/>
      <c r="J587" s="47"/>
      <c r="K587" s="47"/>
      <c r="L587" s="31"/>
      <c r="M587" s="40"/>
      <c r="N587" s="40"/>
      <c r="O587" s="40"/>
      <c r="P587" s="41"/>
      <c r="Q587" s="42"/>
      <c r="R587" s="43"/>
      <c r="S587" s="43"/>
      <c r="T587" s="42"/>
      <c r="U587" s="42"/>
      <c r="V587" s="42"/>
      <c r="W587" s="42"/>
    </row>
    <row r="588" spans="1:23" ht="15" customHeight="1">
      <c r="A588" s="20"/>
      <c r="B588" s="21">
        <v>587</v>
      </c>
      <c r="C588" s="22"/>
      <c r="D588" s="22"/>
      <c r="E588" s="23"/>
      <c r="F588" s="24"/>
      <c r="G588" s="25"/>
      <c r="H588" s="26"/>
      <c r="I588" s="46"/>
      <c r="J588" s="47"/>
      <c r="K588" s="47"/>
      <c r="L588" s="31"/>
      <c r="M588" s="40"/>
      <c r="N588" s="40"/>
      <c r="O588" s="40"/>
      <c r="P588" s="41"/>
      <c r="Q588" s="42"/>
      <c r="R588" s="43"/>
      <c r="S588" s="43"/>
      <c r="T588" s="42"/>
      <c r="U588" s="42"/>
      <c r="V588" s="42"/>
      <c r="W588" s="42"/>
    </row>
    <row r="589" spans="1:23" ht="15" customHeight="1">
      <c r="A589" s="20"/>
      <c r="B589" s="21">
        <v>588</v>
      </c>
      <c r="C589" s="22"/>
      <c r="D589" s="22"/>
      <c r="E589" s="23"/>
      <c r="F589" s="24"/>
      <c r="G589" s="25"/>
      <c r="H589" s="26"/>
      <c r="I589" s="46"/>
      <c r="J589" s="47"/>
      <c r="K589" s="47"/>
      <c r="L589" s="31"/>
      <c r="M589" s="40"/>
      <c r="N589" s="40"/>
      <c r="O589" s="40"/>
      <c r="P589" s="41"/>
      <c r="Q589" s="42"/>
      <c r="R589" s="43"/>
      <c r="S589" s="43"/>
      <c r="T589" s="42"/>
      <c r="U589" s="42"/>
      <c r="V589" s="42"/>
      <c r="W589" s="42"/>
    </row>
    <row r="590" spans="1:23" ht="15" customHeight="1">
      <c r="A590" s="20"/>
      <c r="B590" s="21">
        <v>589</v>
      </c>
      <c r="C590" s="22"/>
      <c r="D590" s="22"/>
      <c r="E590" s="23"/>
      <c r="F590" s="24"/>
      <c r="G590" s="25"/>
      <c r="H590" s="26"/>
      <c r="I590" s="46"/>
      <c r="J590" s="47"/>
      <c r="K590" s="47"/>
      <c r="L590" s="31"/>
      <c r="M590" s="40"/>
      <c r="N590" s="40"/>
      <c r="O590" s="40"/>
      <c r="P590" s="41"/>
      <c r="Q590" s="42"/>
      <c r="R590" s="43"/>
      <c r="S590" s="43"/>
      <c r="T590" s="42"/>
      <c r="U590" s="42"/>
      <c r="V590" s="42"/>
      <c r="W590" s="42"/>
    </row>
    <row r="591" spans="1:23" ht="15" customHeight="1">
      <c r="A591" s="20"/>
      <c r="B591" s="21">
        <v>590</v>
      </c>
      <c r="C591" s="22"/>
      <c r="D591" s="22"/>
      <c r="E591" s="23"/>
      <c r="F591" s="24"/>
      <c r="G591" s="25"/>
      <c r="H591" s="26"/>
      <c r="I591" s="46"/>
      <c r="J591" s="47"/>
      <c r="K591" s="47"/>
      <c r="L591" s="31"/>
      <c r="M591" s="40"/>
      <c r="N591" s="40"/>
      <c r="O591" s="40"/>
      <c r="P591" s="41"/>
      <c r="Q591" s="42"/>
      <c r="R591" s="43"/>
      <c r="S591" s="43"/>
      <c r="T591" s="42"/>
      <c r="U591" s="42"/>
      <c r="V591" s="42"/>
      <c r="W591" s="42"/>
    </row>
    <row r="592" spans="1:23" ht="15" customHeight="1">
      <c r="A592" s="20"/>
      <c r="B592" s="21">
        <v>591</v>
      </c>
      <c r="C592" s="22"/>
      <c r="D592" s="22"/>
      <c r="E592" s="23"/>
      <c r="F592" s="24"/>
      <c r="G592" s="25"/>
      <c r="H592" s="26"/>
      <c r="I592" s="46"/>
      <c r="J592" s="47"/>
      <c r="K592" s="47"/>
      <c r="L592" s="31"/>
      <c r="M592" s="40"/>
      <c r="N592" s="40"/>
      <c r="O592" s="40"/>
      <c r="P592" s="41"/>
      <c r="Q592" s="42"/>
      <c r="R592" s="43"/>
      <c r="S592" s="43"/>
      <c r="T592" s="42"/>
      <c r="U592" s="42"/>
      <c r="V592" s="42"/>
      <c r="W592" s="42"/>
    </row>
    <row r="593" spans="1:23" ht="15" customHeight="1">
      <c r="A593" s="20"/>
      <c r="B593" s="21">
        <v>592</v>
      </c>
      <c r="C593" s="22"/>
      <c r="D593" s="22"/>
      <c r="E593" s="23"/>
      <c r="F593" s="24"/>
      <c r="G593" s="25"/>
      <c r="H593" s="26"/>
      <c r="I593" s="46"/>
      <c r="J593" s="47"/>
      <c r="K593" s="47"/>
      <c r="L593" s="31"/>
      <c r="M593" s="40"/>
      <c r="N593" s="40"/>
      <c r="O593" s="40"/>
      <c r="P593" s="41"/>
      <c r="Q593" s="42"/>
      <c r="R593" s="43"/>
      <c r="S593" s="43"/>
      <c r="T593" s="42"/>
      <c r="U593" s="42"/>
      <c r="V593" s="42"/>
      <c r="W593" s="42"/>
    </row>
    <row r="594" spans="1:23" ht="15" customHeight="1">
      <c r="A594" s="20"/>
      <c r="B594" s="21">
        <v>593</v>
      </c>
      <c r="C594" s="22"/>
      <c r="D594" s="22"/>
      <c r="E594" s="23"/>
      <c r="F594" s="24"/>
      <c r="G594" s="25"/>
      <c r="H594" s="26"/>
      <c r="I594" s="46"/>
      <c r="J594" s="47"/>
      <c r="K594" s="47"/>
      <c r="L594" s="31"/>
      <c r="M594" s="40"/>
      <c r="N594" s="40"/>
      <c r="O594" s="40"/>
      <c r="P594" s="41"/>
      <c r="Q594" s="42"/>
      <c r="R594" s="43"/>
      <c r="S594" s="43"/>
      <c r="T594" s="42"/>
      <c r="U594" s="42"/>
      <c r="V594" s="42"/>
      <c r="W594" s="42"/>
    </row>
    <row r="595" spans="1:23" ht="15" customHeight="1">
      <c r="A595" s="20"/>
      <c r="B595" s="21">
        <v>594</v>
      </c>
      <c r="C595" s="22"/>
      <c r="D595" s="22"/>
      <c r="E595" s="23"/>
      <c r="F595" s="24"/>
      <c r="G595" s="25"/>
      <c r="H595" s="26"/>
      <c r="I595" s="46"/>
      <c r="J595" s="47"/>
      <c r="K595" s="47"/>
      <c r="L595" s="31"/>
      <c r="M595" s="40"/>
      <c r="N595" s="40"/>
      <c r="O595" s="40"/>
      <c r="P595" s="41"/>
      <c r="Q595" s="42"/>
      <c r="R595" s="43"/>
      <c r="S595" s="43"/>
      <c r="T595" s="42"/>
      <c r="U595" s="42"/>
      <c r="V595" s="42"/>
      <c r="W595" s="42"/>
    </row>
    <row r="596" spans="1:23" ht="15" customHeight="1">
      <c r="A596" s="20"/>
      <c r="B596" s="21">
        <v>595</v>
      </c>
      <c r="C596" s="22"/>
      <c r="D596" s="22"/>
      <c r="E596" s="23"/>
      <c r="F596" s="24"/>
      <c r="G596" s="25"/>
      <c r="H596" s="26"/>
      <c r="I596" s="46"/>
      <c r="J596" s="47"/>
      <c r="K596" s="47"/>
      <c r="L596" s="31"/>
      <c r="M596" s="40"/>
      <c r="N596" s="40"/>
      <c r="O596" s="40"/>
      <c r="P596" s="41"/>
      <c r="Q596" s="42"/>
      <c r="R596" s="43"/>
      <c r="S596" s="43"/>
      <c r="T596" s="42"/>
      <c r="U596" s="42"/>
      <c r="V596" s="42"/>
      <c r="W596" s="42"/>
    </row>
    <row r="597" spans="1:23" ht="15" customHeight="1">
      <c r="A597" s="20"/>
      <c r="B597" s="21">
        <v>596</v>
      </c>
      <c r="C597" s="22"/>
      <c r="D597" s="22"/>
      <c r="E597" s="23"/>
      <c r="F597" s="24"/>
      <c r="G597" s="25"/>
      <c r="H597" s="26"/>
      <c r="I597" s="46"/>
      <c r="J597" s="47"/>
      <c r="K597" s="47"/>
      <c r="L597" s="31"/>
      <c r="M597" s="40"/>
      <c r="N597" s="40"/>
      <c r="O597" s="40"/>
      <c r="P597" s="41"/>
      <c r="Q597" s="42"/>
      <c r="R597" s="43"/>
      <c r="S597" s="43"/>
      <c r="T597" s="42"/>
      <c r="U597" s="42"/>
      <c r="V597" s="42"/>
      <c r="W597" s="42"/>
    </row>
    <row r="598" spans="1:23" ht="15" customHeight="1">
      <c r="A598" s="20"/>
      <c r="B598" s="21">
        <v>597</v>
      </c>
      <c r="C598" s="22"/>
      <c r="D598" s="22"/>
      <c r="E598" s="23"/>
      <c r="F598" s="24"/>
      <c r="G598" s="25"/>
      <c r="H598" s="26"/>
      <c r="I598" s="46"/>
      <c r="J598" s="47"/>
      <c r="K598" s="47"/>
      <c r="L598" s="31"/>
      <c r="M598" s="40"/>
      <c r="N598" s="40"/>
      <c r="O598" s="40"/>
      <c r="P598" s="41"/>
      <c r="Q598" s="42"/>
      <c r="R598" s="43"/>
      <c r="S598" s="43"/>
      <c r="T598" s="42"/>
      <c r="U598" s="42"/>
      <c r="V598" s="42"/>
      <c r="W598" s="42"/>
    </row>
    <row r="599" spans="1:23" ht="15" customHeight="1">
      <c r="A599" s="20"/>
      <c r="B599" s="21">
        <v>598</v>
      </c>
      <c r="C599" s="22"/>
      <c r="D599" s="22"/>
      <c r="E599" s="23"/>
      <c r="F599" s="24"/>
      <c r="G599" s="25"/>
      <c r="H599" s="26"/>
      <c r="I599" s="46"/>
      <c r="J599" s="47"/>
      <c r="K599" s="47"/>
      <c r="L599" s="31"/>
      <c r="M599" s="40"/>
      <c r="N599" s="40"/>
      <c r="O599" s="40"/>
      <c r="P599" s="41"/>
      <c r="Q599" s="42"/>
      <c r="R599" s="43"/>
      <c r="S599" s="43"/>
      <c r="T599" s="42"/>
      <c r="U599" s="42"/>
      <c r="V599" s="42"/>
      <c r="W599" s="42"/>
    </row>
    <row r="600" spans="1:23" ht="15" customHeight="1">
      <c r="A600" s="20"/>
      <c r="B600" s="21">
        <v>599</v>
      </c>
      <c r="C600" s="22"/>
      <c r="D600" s="22"/>
      <c r="E600" s="23"/>
      <c r="F600" s="24"/>
      <c r="G600" s="25"/>
      <c r="H600" s="26"/>
      <c r="I600" s="46"/>
      <c r="J600" s="47"/>
      <c r="K600" s="47"/>
      <c r="L600" s="31"/>
      <c r="M600" s="40"/>
      <c r="N600" s="40"/>
      <c r="O600" s="40"/>
      <c r="P600" s="41"/>
      <c r="Q600" s="42"/>
      <c r="R600" s="43"/>
      <c r="S600" s="43"/>
      <c r="T600" s="42"/>
      <c r="U600" s="42"/>
      <c r="V600" s="42"/>
      <c r="W600" s="42"/>
    </row>
    <row r="601" spans="1:23" ht="15" customHeight="1">
      <c r="A601" s="20"/>
      <c r="B601" s="21">
        <v>600</v>
      </c>
      <c r="C601" s="22"/>
      <c r="D601" s="22"/>
      <c r="E601" s="23"/>
      <c r="F601" s="24"/>
      <c r="G601" s="25"/>
      <c r="H601" s="26"/>
      <c r="I601" s="46"/>
      <c r="J601" s="47"/>
      <c r="K601" s="47"/>
      <c r="L601" s="31"/>
      <c r="M601" s="40"/>
      <c r="N601" s="40"/>
      <c r="O601" s="40"/>
      <c r="P601" s="41"/>
      <c r="Q601" s="42"/>
      <c r="R601" s="43"/>
      <c r="S601" s="43"/>
      <c r="T601" s="42"/>
      <c r="U601" s="42"/>
      <c r="V601" s="42"/>
      <c r="W601" s="42"/>
    </row>
    <row r="602" spans="1:23" ht="15" customHeight="1">
      <c r="A602" s="20"/>
      <c r="B602" s="21">
        <v>601</v>
      </c>
      <c r="C602" s="22"/>
      <c r="D602" s="22"/>
      <c r="E602" s="23"/>
      <c r="F602" s="24"/>
      <c r="G602" s="25"/>
      <c r="H602" s="26"/>
      <c r="I602" s="46"/>
      <c r="J602" s="47"/>
      <c r="K602" s="47"/>
      <c r="L602" s="31"/>
      <c r="M602" s="40"/>
      <c r="N602" s="40"/>
      <c r="O602" s="40"/>
      <c r="P602" s="41"/>
      <c r="Q602" s="42"/>
      <c r="R602" s="43"/>
      <c r="S602" s="43"/>
      <c r="T602" s="42"/>
      <c r="U602" s="42"/>
      <c r="V602" s="42"/>
      <c r="W602" s="42"/>
    </row>
    <row r="603" spans="1:23" ht="15" customHeight="1">
      <c r="A603" s="20"/>
      <c r="B603" s="21">
        <v>602</v>
      </c>
      <c r="C603" s="22"/>
      <c r="D603" s="22"/>
      <c r="E603" s="23"/>
      <c r="F603" s="24"/>
      <c r="G603" s="25"/>
      <c r="H603" s="26"/>
      <c r="I603" s="46"/>
      <c r="J603" s="47"/>
      <c r="K603" s="47"/>
      <c r="L603" s="31"/>
      <c r="M603" s="40"/>
      <c r="N603" s="40"/>
      <c r="O603" s="40"/>
      <c r="P603" s="41"/>
      <c r="Q603" s="42"/>
      <c r="R603" s="43"/>
      <c r="S603" s="43"/>
      <c r="T603" s="42"/>
      <c r="U603" s="42"/>
      <c r="V603" s="42"/>
      <c r="W603" s="42"/>
    </row>
    <row r="604" spans="1:23" ht="15" customHeight="1">
      <c r="A604" s="20"/>
      <c r="B604" s="21">
        <v>603</v>
      </c>
      <c r="C604" s="22"/>
      <c r="D604" s="22"/>
      <c r="E604" s="23"/>
      <c r="F604" s="24"/>
      <c r="G604" s="25"/>
      <c r="H604" s="26"/>
      <c r="I604" s="46"/>
      <c r="J604" s="47"/>
      <c r="K604" s="47"/>
      <c r="L604" s="31"/>
      <c r="M604" s="40"/>
      <c r="N604" s="40"/>
      <c r="O604" s="40"/>
      <c r="P604" s="41"/>
      <c r="Q604" s="42"/>
      <c r="R604" s="43"/>
      <c r="S604" s="43"/>
      <c r="T604" s="42"/>
      <c r="U604" s="42"/>
      <c r="V604" s="42"/>
      <c r="W604" s="42"/>
    </row>
    <row r="605" spans="1:23" ht="15" customHeight="1">
      <c r="A605" s="20"/>
      <c r="B605" s="21">
        <v>604</v>
      </c>
      <c r="C605" s="22"/>
      <c r="D605" s="22"/>
      <c r="E605" s="23"/>
      <c r="F605" s="24"/>
      <c r="G605" s="25"/>
      <c r="H605" s="26"/>
      <c r="I605" s="46"/>
      <c r="J605" s="47"/>
      <c r="K605" s="47"/>
      <c r="L605" s="31"/>
      <c r="M605" s="40"/>
      <c r="N605" s="40"/>
      <c r="O605" s="40"/>
      <c r="P605" s="41"/>
      <c r="Q605" s="42"/>
      <c r="R605" s="43"/>
      <c r="S605" s="43"/>
      <c r="T605" s="42"/>
      <c r="U605" s="42"/>
      <c r="V605" s="42"/>
      <c r="W605" s="42"/>
    </row>
    <row r="606" spans="1:23" ht="15" customHeight="1">
      <c r="A606" s="20"/>
      <c r="B606" s="21">
        <v>605</v>
      </c>
      <c r="C606" s="22"/>
      <c r="D606" s="22"/>
      <c r="E606" s="23"/>
      <c r="F606" s="24"/>
      <c r="G606" s="25"/>
      <c r="H606" s="26"/>
      <c r="I606" s="46"/>
      <c r="J606" s="47"/>
      <c r="K606" s="47"/>
      <c r="L606" s="31"/>
      <c r="M606" s="40"/>
      <c r="N606" s="40"/>
      <c r="O606" s="40"/>
      <c r="P606" s="41"/>
      <c r="Q606" s="42"/>
      <c r="R606" s="43"/>
      <c r="S606" s="43"/>
      <c r="T606" s="42"/>
      <c r="U606" s="42"/>
      <c r="V606" s="42"/>
      <c r="W606" s="42"/>
    </row>
    <row r="607" spans="1:23" ht="15" customHeight="1">
      <c r="A607" s="20"/>
      <c r="B607" s="21">
        <v>606</v>
      </c>
      <c r="C607" s="22"/>
      <c r="D607" s="22"/>
      <c r="E607" s="23"/>
      <c r="F607" s="24"/>
      <c r="G607" s="25"/>
      <c r="H607" s="26"/>
      <c r="I607" s="46"/>
      <c r="J607" s="47"/>
      <c r="K607" s="47"/>
      <c r="L607" s="31"/>
      <c r="M607" s="40"/>
      <c r="N607" s="40"/>
      <c r="O607" s="40"/>
      <c r="P607" s="41"/>
      <c r="Q607" s="42"/>
      <c r="R607" s="43"/>
      <c r="S607" s="43"/>
      <c r="T607" s="42"/>
      <c r="U607" s="42"/>
      <c r="V607" s="42"/>
      <c r="W607" s="42"/>
    </row>
    <row r="608" spans="1:23" ht="15" customHeight="1">
      <c r="A608" s="20"/>
      <c r="B608" s="21">
        <v>607</v>
      </c>
      <c r="C608" s="22"/>
      <c r="D608" s="22"/>
      <c r="E608" s="23"/>
      <c r="F608" s="24"/>
      <c r="G608" s="25"/>
      <c r="H608" s="26"/>
      <c r="I608" s="46"/>
      <c r="J608" s="47"/>
      <c r="K608" s="47"/>
      <c r="L608" s="31"/>
      <c r="M608" s="40"/>
      <c r="N608" s="40"/>
      <c r="O608" s="40"/>
      <c r="P608" s="41"/>
      <c r="Q608" s="42"/>
      <c r="R608" s="43"/>
      <c r="S608" s="43"/>
      <c r="T608" s="42"/>
      <c r="U608" s="42"/>
      <c r="V608" s="42"/>
      <c r="W608" s="42"/>
    </row>
    <row r="609" spans="1:23" ht="15" customHeight="1">
      <c r="A609" s="20"/>
      <c r="B609" s="21">
        <v>608</v>
      </c>
      <c r="C609" s="22"/>
      <c r="D609" s="22"/>
      <c r="E609" s="23"/>
      <c r="F609" s="24"/>
      <c r="G609" s="25"/>
      <c r="H609" s="26"/>
      <c r="I609" s="46"/>
      <c r="J609" s="47"/>
      <c r="K609" s="47"/>
      <c r="L609" s="31"/>
      <c r="M609" s="40"/>
      <c r="N609" s="40"/>
      <c r="O609" s="40"/>
      <c r="P609" s="41"/>
      <c r="Q609" s="42"/>
      <c r="R609" s="43"/>
      <c r="S609" s="43"/>
      <c r="T609" s="42"/>
      <c r="U609" s="42"/>
      <c r="V609" s="42"/>
      <c r="W609" s="42"/>
    </row>
    <row r="610" spans="1:23" ht="15" customHeight="1">
      <c r="A610" s="20"/>
      <c r="B610" s="21">
        <v>609</v>
      </c>
      <c r="C610" s="22"/>
      <c r="D610" s="22"/>
      <c r="E610" s="23"/>
      <c r="F610" s="24"/>
      <c r="G610" s="25"/>
      <c r="H610" s="26"/>
      <c r="I610" s="46"/>
      <c r="J610" s="47"/>
      <c r="K610" s="47"/>
      <c r="L610" s="31"/>
      <c r="M610" s="40"/>
      <c r="N610" s="40"/>
      <c r="O610" s="40"/>
      <c r="P610" s="41"/>
      <c r="Q610" s="42"/>
      <c r="R610" s="43"/>
      <c r="S610" s="43"/>
      <c r="T610" s="42"/>
      <c r="U610" s="42"/>
      <c r="V610" s="42"/>
      <c r="W610" s="42"/>
    </row>
    <row r="611" spans="1:23" ht="15" customHeight="1">
      <c r="A611" s="20"/>
      <c r="B611" s="21">
        <v>610</v>
      </c>
      <c r="C611" s="22"/>
      <c r="D611" s="22"/>
      <c r="E611" s="23"/>
      <c r="F611" s="24"/>
      <c r="G611" s="25"/>
      <c r="H611" s="26"/>
      <c r="I611" s="46"/>
      <c r="J611" s="47"/>
      <c r="K611" s="47"/>
      <c r="L611" s="31"/>
      <c r="M611" s="40"/>
      <c r="N611" s="40"/>
      <c r="O611" s="40"/>
      <c r="P611" s="41"/>
      <c r="Q611" s="42"/>
      <c r="R611" s="43"/>
      <c r="S611" s="43"/>
      <c r="T611" s="42"/>
      <c r="U611" s="42"/>
      <c r="V611" s="42"/>
      <c r="W611" s="42"/>
    </row>
    <row r="612" spans="1:23" ht="15" customHeight="1">
      <c r="A612" s="20"/>
      <c r="B612" s="21">
        <v>611</v>
      </c>
      <c r="C612" s="22"/>
      <c r="D612" s="22"/>
      <c r="E612" s="23"/>
      <c r="F612" s="24"/>
      <c r="G612" s="25"/>
      <c r="H612" s="26"/>
      <c r="I612" s="46"/>
      <c r="J612" s="47"/>
      <c r="K612" s="47"/>
      <c r="L612" s="31"/>
      <c r="M612" s="40"/>
      <c r="N612" s="40"/>
      <c r="O612" s="40"/>
      <c r="P612" s="41"/>
      <c r="Q612" s="42"/>
      <c r="R612" s="43"/>
      <c r="S612" s="43"/>
      <c r="T612" s="42"/>
      <c r="U612" s="42"/>
      <c r="V612" s="42"/>
      <c r="W612" s="42"/>
    </row>
    <row r="613" spans="1:23" ht="15" customHeight="1">
      <c r="A613" s="20"/>
      <c r="B613" s="21">
        <v>612</v>
      </c>
      <c r="C613" s="22"/>
      <c r="D613" s="22"/>
      <c r="E613" s="23"/>
      <c r="F613" s="24"/>
      <c r="G613" s="25"/>
      <c r="H613" s="26"/>
      <c r="I613" s="46"/>
      <c r="J613" s="47"/>
      <c r="K613" s="47"/>
      <c r="L613" s="31"/>
      <c r="M613" s="40"/>
      <c r="N613" s="40"/>
      <c r="O613" s="40"/>
      <c r="P613" s="41"/>
      <c r="Q613" s="42"/>
      <c r="R613" s="43"/>
      <c r="S613" s="43"/>
      <c r="T613" s="42"/>
      <c r="U613" s="42"/>
      <c r="V613" s="42"/>
      <c r="W613" s="42"/>
    </row>
    <row r="614" spans="1:23" ht="15" customHeight="1">
      <c r="A614" s="20"/>
      <c r="B614" s="21">
        <v>613</v>
      </c>
      <c r="C614" s="22"/>
      <c r="D614" s="22"/>
      <c r="E614" s="23"/>
      <c r="F614" s="24"/>
      <c r="G614" s="25"/>
      <c r="H614" s="26"/>
      <c r="I614" s="46"/>
      <c r="J614" s="47"/>
      <c r="K614" s="47"/>
      <c r="L614" s="31"/>
      <c r="M614" s="40"/>
      <c r="N614" s="40"/>
      <c r="O614" s="40"/>
      <c r="P614" s="41"/>
      <c r="Q614" s="42"/>
      <c r="R614" s="43"/>
      <c r="S614" s="43"/>
      <c r="T614" s="42"/>
      <c r="U614" s="42"/>
      <c r="V614" s="42"/>
      <c r="W614" s="42"/>
    </row>
    <row r="615" spans="1:23" ht="15" customHeight="1">
      <c r="A615" s="20"/>
      <c r="B615" s="21">
        <v>614</v>
      </c>
      <c r="C615" s="22"/>
      <c r="D615" s="22"/>
      <c r="E615" s="23"/>
      <c r="F615" s="24"/>
      <c r="G615" s="25"/>
      <c r="H615" s="26"/>
      <c r="I615" s="46"/>
      <c r="J615" s="47"/>
      <c r="K615" s="47"/>
      <c r="L615" s="31"/>
      <c r="M615" s="40"/>
      <c r="N615" s="40"/>
      <c r="O615" s="40"/>
      <c r="P615" s="41"/>
      <c r="Q615" s="42"/>
      <c r="R615" s="43"/>
      <c r="S615" s="43"/>
      <c r="T615" s="42"/>
      <c r="U615" s="42"/>
      <c r="V615" s="42"/>
      <c r="W615" s="42"/>
    </row>
    <row r="616" spans="1:23" ht="15" customHeight="1">
      <c r="A616" s="20"/>
      <c r="B616" s="21">
        <v>615</v>
      </c>
      <c r="C616" s="22"/>
      <c r="D616" s="22"/>
      <c r="E616" s="23"/>
      <c r="F616" s="24"/>
      <c r="G616" s="25"/>
      <c r="H616" s="26"/>
      <c r="I616" s="46"/>
      <c r="J616" s="47"/>
      <c r="K616" s="47"/>
      <c r="L616" s="31"/>
      <c r="M616" s="40"/>
      <c r="N616" s="40"/>
      <c r="O616" s="40"/>
      <c r="P616" s="41"/>
      <c r="Q616" s="42"/>
      <c r="R616" s="43"/>
      <c r="S616" s="43"/>
      <c r="T616" s="42"/>
      <c r="U616" s="42"/>
      <c r="V616" s="42"/>
      <c r="W616" s="42"/>
    </row>
    <row r="617" spans="1:23" ht="15" customHeight="1">
      <c r="A617" s="20"/>
      <c r="B617" s="21">
        <v>616</v>
      </c>
      <c r="C617" s="22"/>
      <c r="D617" s="22"/>
      <c r="E617" s="23"/>
      <c r="F617" s="24"/>
      <c r="G617" s="25"/>
      <c r="H617" s="26"/>
      <c r="I617" s="46"/>
      <c r="J617" s="47"/>
      <c r="K617" s="47"/>
      <c r="L617" s="31"/>
      <c r="M617" s="40"/>
      <c r="N617" s="40"/>
      <c r="O617" s="40"/>
      <c r="P617" s="41"/>
      <c r="Q617" s="42"/>
      <c r="R617" s="43"/>
      <c r="S617" s="43"/>
      <c r="T617" s="42"/>
      <c r="U617" s="42"/>
      <c r="V617" s="42"/>
      <c r="W617" s="42"/>
    </row>
    <row r="618" spans="1:23" ht="15" customHeight="1">
      <c r="A618" s="20"/>
      <c r="B618" s="21">
        <v>617</v>
      </c>
      <c r="C618" s="22"/>
      <c r="D618" s="22"/>
      <c r="E618" s="23"/>
      <c r="F618" s="24"/>
      <c r="G618" s="25"/>
      <c r="H618" s="26"/>
      <c r="I618" s="46"/>
      <c r="J618" s="47"/>
      <c r="K618" s="47"/>
      <c r="L618" s="31"/>
      <c r="M618" s="40"/>
      <c r="N618" s="40"/>
      <c r="O618" s="40"/>
      <c r="P618" s="41"/>
      <c r="Q618" s="42"/>
      <c r="R618" s="43"/>
      <c r="S618" s="43"/>
      <c r="T618" s="42"/>
      <c r="U618" s="42"/>
      <c r="V618" s="42"/>
      <c r="W618" s="42"/>
    </row>
    <row r="619" spans="1:23" ht="15" customHeight="1">
      <c r="A619" s="20"/>
      <c r="B619" s="21">
        <v>618</v>
      </c>
      <c r="C619" s="22"/>
      <c r="D619" s="22"/>
      <c r="E619" s="23"/>
      <c r="F619" s="24"/>
      <c r="G619" s="25"/>
      <c r="H619" s="26"/>
      <c r="I619" s="46"/>
      <c r="J619" s="47"/>
      <c r="K619" s="47"/>
      <c r="L619" s="31"/>
      <c r="M619" s="40"/>
      <c r="N619" s="40"/>
      <c r="O619" s="40"/>
      <c r="P619" s="41"/>
      <c r="Q619" s="42"/>
      <c r="R619" s="43"/>
      <c r="S619" s="43"/>
      <c r="T619" s="42"/>
      <c r="U619" s="42"/>
      <c r="V619" s="42"/>
      <c r="W619" s="42"/>
    </row>
    <row r="620" spans="1:23" ht="15" customHeight="1">
      <c r="A620" s="20"/>
      <c r="B620" s="21">
        <v>619</v>
      </c>
      <c r="C620" s="22"/>
      <c r="D620" s="22"/>
      <c r="E620" s="23"/>
      <c r="F620" s="24"/>
      <c r="G620" s="25"/>
      <c r="H620" s="26"/>
      <c r="I620" s="46"/>
      <c r="J620" s="47"/>
      <c r="K620" s="47"/>
      <c r="L620" s="31"/>
      <c r="M620" s="40"/>
      <c r="N620" s="40"/>
      <c r="O620" s="40"/>
      <c r="P620" s="41"/>
      <c r="Q620" s="42"/>
      <c r="R620" s="43"/>
      <c r="S620" s="43"/>
      <c r="T620" s="42"/>
      <c r="U620" s="42"/>
      <c r="V620" s="42"/>
      <c r="W620" s="42"/>
    </row>
    <row r="621" spans="1:23" ht="15" customHeight="1">
      <c r="A621" s="20"/>
      <c r="B621" s="21">
        <v>620</v>
      </c>
      <c r="C621" s="22"/>
      <c r="D621" s="22"/>
      <c r="E621" s="23"/>
      <c r="F621" s="24"/>
      <c r="G621" s="25"/>
      <c r="H621" s="26"/>
      <c r="I621" s="46"/>
      <c r="J621" s="47"/>
      <c r="K621" s="47"/>
      <c r="L621" s="31"/>
      <c r="M621" s="40"/>
      <c r="N621" s="40"/>
      <c r="O621" s="40"/>
      <c r="P621" s="41"/>
      <c r="Q621" s="42"/>
      <c r="R621" s="43"/>
      <c r="S621" s="43"/>
      <c r="T621" s="42"/>
      <c r="U621" s="42"/>
      <c r="V621" s="42"/>
      <c r="W621" s="42"/>
    </row>
    <row r="622" spans="1:23" ht="15" customHeight="1">
      <c r="A622" s="20"/>
      <c r="B622" s="21">
        <v>621</v>
      </c>
      <c r="C622" s="22"/>
      <c r="D622" s="22"/>
      <c r="E622" s="23"/>
      <c r="F622" s="24"/>
      <c r="G622" s="25"/>
      <c r="H622" s="26"/>
      <c r="I622" s="46"/>
      <c r="J622" s="47"/>
      <c r="K622" s="47"/>
      <c r="L622" s="31"/>
      <c r="M622" s="40"/>
      <c r="N622" s="40"/>
      <c r="O622" s="40"/>
      <c r="P622" s="41"/>
      <c r="Q622" s="42"/>
      <c r="R622" s="43"/>
      <c r="S622" s="43"/>
      <c r="T622" s="42"/>
      <c r="U622" s="42"/>
      <c r="V622" s="42"/>
      <c r="W622" s="42"/>
    </row>
    <row r="623" spans="1:23" ht="15" customHeight="1">
      <c r="A623" s="20"/>
      <c r="B623" s="21">
        <v>622</v>
      </c>
      <c r="C623" s="22"/>
      <c r="D623" s="22"/>
      <c r="E623" s="23"/>
      <c r="F623" s="24"/>
      <c r="G623" s="25"/>
      <c r="H623" s="26"/>
      <c r="I623" s="46"/>
      <c r="J623" s="47"/>
      <c r="K623" s="47"/>
      <c r="L623" s="31"/>
      <c r="M623" s="40"/>
      <c r="N623" s="40"/>
      <c r="O623" s="40"/>
      <c r="P623" s="41"/>
      <c r="Q623" s="42"/>
      <c r="R623" s="43"/>
      <c r="S623" s="43"/>
      <c r="T623" s="42"/>
      <c r="U623" s="42"/>
      <c r="V623" s="42"/>
      <c r="W623" s="42"/>
    </row>
    <row r="624" spans="1:23" ht="15" customHeight="1">
      <c r="A624" s="20"/>
      <c r="B624" s="21">
        <v>623</v>
      </c>
      <c r="C624" s="22"/>
      <c r="D624" s="22"/>
      <c r="E624" s="23"/>
      <c r="F624" s="24"/>
      <c r="G624" s="25"/>
      <c r="H624" s="26"/>
      <c r="I624" s="46"/>
      <c r="J624" s="47"/>
      <c r="K624" s="47"/>
      <c r="L624" s="31"/>
      <c r="M624" s="40"/>
      <c r="N624" s="40"/>
      <c r="O624" s="40"/>
      <c r="P624" s="41"/>
      <c r="Q624" s="42"/>
      <c r="R624" s="43"/>
      <c r="S624" s="43"/>
      <c r="T624" s="42"/>
      <c r="U624" s="42"/>
      <c r="V624" s="42"/>
      <c r="W624" s="42"/>
    </row>
    <row r="625" spans="1:23" ht="15" customHeight="1">
      <c r="A625" s="20"/>
      <c r="B625" s="21">
        <v>624</v>
      </c>
      <c r="C625" s="22"/>
      <c r="D625" s="22"/>
      <c r="E625" s="23"/>
      <c r="F625" s="24"/>
      <c r="G625" s="25"/>
      <c r="H625" s="26"/>
      <c r="I625" s="46"/>
      <c r="J625" s="47"/>
      <c r="K625" s="47"/>
      <c r="L625" s="31"/>
      <c r="M625" s="40"/>
      <c r="N625" s="40"/>
      <c r="O625" s="40"/>
      <c r="P625" s="41"/>
      <c r="Q625" s="42"/>
      <c r="R625" s="43"/>
      <c r="S625" s="43"/>
      <c r="T625" s="42"/>
      <c r="U625" s="42"/>
      <c r="V625" s="42"/>
      <c r="W625" s="42"/>
    </row>
    <row r="626" spans="1:23" ht="15" customHeight="1">
      <c r="A626" s="20"/>
      <c r="B626" s="21">
        <v>625</v>
      </c>
      <c r="C626" s="22"/>
      <c r="D626" s="22"/>
      <c r="E626" s="23"/>
      <c r="F626" s="24"/>
      <c r="G626" s="25"/>
      <c r="H626" s="26"/>
      <c r="I626" s="46"/>
      <c r="J626" s="47"/>
      <c r="K626" s="47"/>
      <c r="L626" s="31"/>
      <c r="M626" s="40"/>
      <c r="N626" s="40"/>
      <c r="O626" s="40"/>
      <c r="P626" s="41"/>
      <c r="Q626" s="42"/>
      <c r="R626" s="43"/>
      <c r="S626" s="43"/>
      <c r="T626" s="42"/>
      <c r="U626" s="42"/>
      <c r="V626" s="42"/>
      <c r="W626" s="42"/>
    </row>
    <row r="627" spans="1:23" ht="15" customHeight="1">
      <c r="A627" s="20"/>
      <c r="B627" s="21">
        <v>626</v>
      </c>
      <c r="C627" s="22"/>
      <c r="D627" s="22"/>
      <c r="E627" s="23"/>
      <c r="F627" s="24"/>
      <c r="G627" s="25"/>
      <c r="H627" s="26"/>
      <c r="I627" s="46"/>
      <c r="J627" s="47"/>
      <c r="K627" s="47"/>
      <c r="L627" s="31"/>
      <c r="M627" s="40"/>
      <c r="N627" s="40"/>
      <c r="O627" s="40"/>
      <c r="P627" s="41"/>
      <c r="Q627" s="42"/>
      <c r="R627" s="43"/>
      <c r="S627" s="43"/>
      <c r="T627" s="42"/>
      <c r="U627" s="42"/>
      <c r="V627" s="42"/>
      <c r="W627" s="42"/>
    </row>
    <row r="628" spans="1:23" ht="15" customHeight="1">
      <c r="A628" s="20"/>
      <c r="B628" s="21">
        <v>627</v>
      </c>
      <c r="C628" s="22"/>
      <c r="D628" s="22"/>
      <c r="E628" s="23"/>
      <c r="F628" s="24"/>
      <c r="G628" s="25"/>
      <c r="H628" s="26"/>
      <c r="I628" s="46"/>
      <c r="J628" s="47"/>
      <c r="K628" s="47"/>
      <c r="L628" s="31"/>
      <c r="M628" s="40"/>
      <c r="N628" s="40"/>
      <c r="O628" s="40"/>
      <c r="P628" s="41"/>
      <c r="Q628" s="42"/>
      <c r="R628" s="43"/>
      <c r="S628" s="43"/>
      <c r="T628" s="42"/>
      <c r="U628" s="42"/>
      <c r="V628" s="42"/>
      <c r="W628" s="42"/>
    </row>
    <row r="629" spans="1:23" ht="15" customHeight="1">
      <c r="A629" s="20"/>
      <c r="B629" s="21">
        <v>628</v>
      </c>
      <c r="C629" s="22"/>
      <c r="D629" s="22"/>
      <c r="E629" s="23"/>
      <c r="F629" s="24"/>
      <c r="G629" s="25"/>
      <c r="H629" s="26"/>
      <c r="I629" s="46"/>
      <c r="J629" s="47"/>
      <c r="K629" s="47"/>
      <c r="L629" s="31"/>
      <c r="M629" s="40"/>
      <c r="N629" s="40"/>
      <c r="O629" s="40"/>
      <c r="P629" s="41"/>
      <c r="Q629" s="42"/>
      <c r="R629" s="43"/>
      <c r="S629" s="43"/>
      <c r="T629" s="42"/>
      <c r="U629" s="42"/>
      <c r="V629" s="42"/>
      <c r="W629" s="42"/>
    </row>
    <row r="630" spans="1:23" ht="15" customHeight="1">
      <c r="A630" s="20"/>
      <c r="B630" s="21">
        <v>629</v>
      </c>
      <c r="C630" s="22"/>
      <c r="D630" s="22"/>
      <c r="E630" s="23"/>
      <c r="F630" s="24"/>
      <c r="G630" s="25"/>
      <c r="H630" s="26"/>
      <c r="I630" s="46"/>
      <c r="J630" s="47"/>
      <c r="K630" s="47"/>
      <c r="L630" s="31"/>
      <c r="M630" s="40"/>
      <c r="N630" s="40"/>
      <c r="O630" s="40"/>
      <c r="P630" s="41"/>
      <c r="Q630" s="42"/>
      <c r="R630" s="43"/>
      <c r="S630" s="43"/>
      <c r="T630" s="42"/>
      <c r="U630" s="42"/>
      <c r="V630" s="42"/>
      <c r="W630" s="42"/>
    </row>
    <row r="631" spans="1:23" ht="15" customHeight="1">
      <c r="A631" s="20"/>
      <c r="B631" s="21">
        <v>630</v>
      </c>
      <c r="C631" s="22"/>
      <c r="D631" s="22"/>
      <c r="E631" s="23"/>
      <c r="F631" s="24"/>
      <c r="G631" s="25"/>
      <c r="H631" s="26"/>
      <c r="I631" s="46"/>
      <c r="J631" s="47"/>
      <c r="K631" s="47"/>
      <c r="L631" s="31"/>
      <c r="M631" s="40"/>
      <c r="N631" s="40"/>
      <c r="O631" s="40"/>
      <c r="P631" s="41"/>
      <c r="Q631" s="42"/>
      <c r="R631" s="43"/>
      <c r="S631" s="43"/>
      <c r="T631" s="42"/>
      <c r="U631" s="42"/>
      <c r="V631" s="42"/>
      <c r="W631" s="42"/>
    </row>
    <row r="632" spans="1:23" ht="15" customHeight="1">
      <c r="A632" s="20"/>
      <c r="B632" s="21">
        <v>631</v>
      </c>
      <c r="C632" s="22"/>
      <c r="D632" s="22"/>
      <c r="E632" s="23"/>
      <c r="F632" s="24"/>
      <c r="G632" s="25"/>
      <c r="H632" s="26"/>
      <c r="I632" s="46"/>
      <c r="J632" s="47"/>
      <c r="K632" s="47"/>
      <c r="L632" s="31"/>
      <c r="M632" s="40"/>
      <c r="N632" s="40"/>
      <c r="O632" s="40"/>
      <c r="P632" s="41"/>
      <c r="Q632" s="42"/>
      <c r="R632" s="43"/>
      <c r="S632" s="43"/>
      <c r="T632" s="42"/>
      <c r="U632" s="42"/>
      <c r="V632" s="42"/>
      <c r="W632" s="42"/>
    </row>
    <row r="633" spans="1:23" ht="15" customHeight="1">
      <c r="A633" s="20"/>
      <c r="B633" s="21">
        <v>632</v>
      </c>
      <c r="C633" s="22"/>
      <c r="D633" s="22"/>
      <c r="E633" s="23"/>
      <c r="F633" s="24"/>
      <c r="G633" s="25"/>
      <c r="H633" s="26"/>
      <c r="I633" s="46"/>
      <c r="J633" s="47"/>
      <c r="K633" s="47"/>
      <c r="L633" s="31"/>
      <c r="M633" s="40"/>
      <c r="N633" s="40"/>
      <c r="O633" s="40"/>
      <c r="P633" s="41"/>
      <c r="Q633" s="42"/>
      <c r="R633" s="43"/>
      <c r="S633" s="43"/>
      <c r="T633" s="42"/>
      <c r="U633" s="42"/>
      <c r="V633" s="42"/>
      <c r="W633" s="42"/>
    </row>
    <row r="634" spans="1:23" ht="15" customHeight="1">
      <c r="A634" s="20"/>
      <c r="B634" s="21">
        <v>633</v>
      </c>
      <c r="C634" s="22"/>
      <c r="D634" s="22"/>
      <c r="E634" s="23"/>
      <c r="F634" s="24"/>
      <c r="G634" s="25"/>
      <c r="H634" s="26"/>
      <c r="I634" s="46"/>
      <c r="J634" s="47"/>
      <c r="K634" s="47"/>
      <c r="L634" s="31"/>
      <c r="M634" s="40"/>
      <c r="N634" s="40"/>
      <c r="O634" s="40"/>
      <c r="P634" s="41"/>
      <c r="Q634" s="42"/>
      <c r="R634" s="43"/>
      <c r="S634" s="43"/>
      <c r="T634" s="42"/>
      <c r="U634" s="42"/>
      <c r="V634" s="42"/>
      <c r="W634" s="42"/>
    </row>
    <row r="635" spans="1:23" ht="15" customHeight="1">
      <c r="A635" s="20"/>
      <c r="B635" s="21">
        <v>634</v>
      </c>
      <c r="C635" s="22"/>
      <c r="D635" s="22"/>
      <c r="E635" s="23"/>
      <c r="F635" s="24"/>
      <c r="G635" s="25"/>
      <c r="H635" s="26"/>
      <c r="I635" s="46"/>
      <c r="J635" s="47"/>
      <c r="K635" s="47"/>
      <c r="L635" s="31"/>
      <c r="M635" s="40"/>
      <c r="N635" s="40"/>
      <c r="O635" s="40"/>
      <c r="P635" s="41"/>
      <c r="Q635" s="42"/>
      <c r="R635" s="43"/>
      <c r="S635" s="43"/>
      <c r="T635" s="42"/>
      <c r="U635" s="42"/>
      <c r="V635" s="42"/>
      <c r="W635" s="42"/>
    </row>
    <row r="636" spans="1:23" ht="15" customHeight="1">
      <c r="A636" s="20"/>
      <c r="B636" s="21">
        <v>635</v>
      </c>
      <c r="C636" s="22"/>
      <c r="D636" s="22"/>
      <c r="E636" s="23"/>
      <c r="F636" s="24"/>
      <c r="G636" s="25"/>
      <c r="H636" s="26"/>
      <c r="I636" s="46"/>
      <c r="J636" s="47"/>
      <c r="K636" s="47"/>
      <c r="L636" s="31"/>
      <c r="M636" s="40"/>
      <c r="N636" s="40"/>
      <c r="O636" s="40"/>
      <c r="P636" s="41"/>
      <c r="Q636" s="42"/>
      <c r="R636" s="43"/>
      <c r="S636" s="43"/>
      <c r="T636" s="42"/>
      <c r="U636" s="42"/>
      <c r="V636" s="42"/>
      <c r="W636" s="42"/>
    </row>
    <row r="637" spans="1:23" ht="15" customHeight="1">
      <c r="A637" s="20"/>
      <c r="B637" s="21">
        <v>636</v>
      </c>
      <c r="C637" s="22"/>
      <c r="D637" s="22"/>
      <c r="E637" s="23"/>
      <c r="F637" s="24"/>
      <c r="G637" s="25"/>
      <c r="H637" s="26"/>
      <c r="I637" s="46"/>
      <c r="J637" s="47"/>
      <c r="K637" s="47"/>
      <c r="L637" s="31"/>
      <c r="M637" s="40"/>
      <c r="N637" s="40"/>
      <c r="O637" s="40"/>
      <c r="P637" s="41"/>
      <c r="Q637" s="42"/>
      <c r="R637" s="43"/>
      <c r="S637" s="43"/>
      <c r="T637" s="42"/>
      <c r="U637" s="42"/>
      <c r="V637" s="42"/>
      <c r="W637" s="42"/>
    </row>
    <row r="638" spans="1:23" ht="15" customHeight="1">
      <c r="A638" s="20"/>
      <c r="B638" s="21">
        <v>637</v>
      </c>
      <c r="C638" s="22"/>
      <c r="D638" s="22"/>
      <c r="E638" s="23"/>
      <c r="F638" s="24"/>
      <c r="G638" s="25"/>
      <c r="H638" s="26"/>
      <c r="I638" s="46"/>
      <c r="J638" s="47"/>
      <c r="K638" s="47"/>
      <c r="L638" s="31"/>
      <c r="M638" s="40"/>
      <c r="N638" s="40"/>
      <c r="O638" s="40"/>
      <c r="P638" s="41"/>
      <c r="Q638" s="42"/>
      <c r="R638" s="43"/>
      <c r="S638" s="43"/>
      <c r="T638" s="42"/>
      <c r="U638" s="42"/>
      <c r="V638" s="42"/>
      <c r="W638" s="42"/>
    </row>
    <row r="639" spans="1:23" ht="15" customHeight="1">
      <c r="A639" s="20"/>
      <c r="B639" s="21">
        <v>638</v>
      </c>
      <c r="C639" s="22"/>
      <c r="D639" s="22"/>
      <c r="E639" s="23"/>
      <c r="F639" s="24"/>
      <c r="G639" s="25"/>
      <c r="H639" s="26"/>
      <c r="I639" s="46"/>
      <c r="J639" s="47"/>
      <c r="K639" s="47"/>
      <c r="L639" s="31"/>
      <c r="M639" s="40"/>
      <c r="N639" s="40"/>
      <c r="O639" s="40"/>
      <c r="P639" s="41"/>
      <c r="Q639" s="42"/>
      <c r="R639" s="43"/>
      <c r="S639" s="43"/>
      <c r="T639" s="42"/>
      <c r="U639" s="42"/>
      <c r="V639" s="42"/>
      <c r="W639" s="42"/>
    </row>
    <row r="640" spans="1:23" ht="15" customHeight="1">
      <c r="A640" s="20"/>
      <c r="B640" s="21">
        <v>639</v>
      </c>
      <c r="C640" s="22"/>
      <c r="D640" s="22"/>
      <c r="E640" s="23"/>
      <c r="F640" s="24"/>
      <c r="G640" s="25"/>
      <c r="H640" s="26"/>
      <c r="I640" s="46"/>
      <c r="J640" s="47"/>
      <c r="K640" s="47"/>
      <c r="L640" s="31"/>
      <c r="M640" s="40"/>
      <c r="N640" s="40"/>
      <c r="O640" s="40"/>
      <c r="P640" s="41"/>
      <c r="Q640" s="42"/>
      <c r="R640" s="43"/>
      <c r="S640" s="43"/>
      <c r="T640" s="42"/>
      <c r="U640" s="42"/>
      <c r="V640" s="42"/>
      <c r="W640" s="42"/>
    </row>
    <row r="641" spans="1:23" ht="15" customHeight="1">
      <c r="A641" s="20"/>
      <c r="B641" s="21">
        <v>640</v>
      </c>
      <c r="C641" s="22"/>
      <c r="D641" s="22"/>
      <c r="E641" s="23"/>
      <c r="F641" s="24"/>
      <c r="G641" s="25"/>
      <c r="H641" s="26"/>
      <c r="I641" s="46"/>
      <c r="J641" s="47"/>
      <c r="K641" s="47"/>
      <c r="L641" s="31"/>
      <c r="M641" s="40"/>
      <c r="N641" s="40"/>
      <c r="O641" s="40"/>
      <c r="P641" s="41"/>
      <c r="Q641" s="42"/>
      <c r="R641" s="43"/>
      <c r="S641" s="43"/>
      <c r="T641" s="42"/>
      <c r="U641" s="42"/>
      <c r="V641" s="42"/>
      <c r="W641" s="42"/>
    </row>
    <row r="642" spans="1:23" ht="15" customHeight="1">
      <c r="A642" s="20"/>
      <c r="B642" s="21">
        <v>641</v>
      </c>
      <c r="C642" s="22"/>
      <c r="D642" s="22"/>
      <c r="E642" s="23"/>
      <c r="F642" s="24"/>
      <c r="G642" s="25"/>
      <c r="H642" s="26"/>
      <c r="I642" s="46"/>
      <c r="J642" s="47"/>
      <c r="K642" s="47"/>
      <c r="L642" s="31"/>
      <c r="M642" s="40"/>
      <c r="N642" s="40"/>
      <c r="O642" s="40"/>
      <c r="P642" s="41"/>
      <c r="Q642" s="42"/>
      <c r="R642" s="43"/>
      <c r="S642" s="43"/>
      <c r="T642" s="42"/>
      <c r="U642" s="42"/>
      <c r="V642" s="42"/>
      <c r="W642" s="42"/>
    </row>
    <row r="643" spans="1:23" ht="15" customHeight="1">
      <c r="A643" s="20"/>
      <c r="B643" s="21">
        <v>642</v>
      </c>
      <c r="C643" s="22"/>
      <c r="D643" s="22"/>
      <c r="E643" s="23"/>
      <c r="F643" s="24"/>
      <c r="G643" s="25"/>
      <c r="H643" s="26"/>
      <c r="I643" s="46"/>
      <c r="J643" s="47"/>
      <c r="K643" s="47"/>
      <c r="L643" s="31"/>
      <c r="M643" s="40"/>
      <c r="N643" s="40"/>
      <c r="O643" s="40"/>
      <c r="P643" s="41"/>
      <c r="Q643" s="42"/>
      <c r="R643" s="43"/>
      <c r="S643" s="43"/>
      <c r="T643" s="42"/>
      <c r="U643" s="42"/>
      <c r="V643" s="42"/>
      <c r="W643" s="42"/>
    </row>
    <row r="644" spans="1:23" ht="15" customHeight="1">
      <c r="A644" s="20"/>
      <c r="B644" s="21">
        <v>643</v>
      </c>
      <c r="C644" s="22"/>
      <c r="D644" s="22"/>
      <c r="E644" s="23"/>
      <c r="F644" s="24"/>
      <c r="G644" s="25"/>
      <c r="H644" s="26"/>
      <c r="I644" s="46"/>
      <c r="J644" s="47"/>
      <c r="K644" s="47"/>
      <c r="L644" s="31"/>
      <c r="M644" s="40"/>
      <c r="N644" s="40"/>
      <c r="O644" s="40"/>
      <c r="P644" s="41"/>
      <c r="Q644" s="42"/>
      <c r="R644" s="43"/>
      <c r="S644" s="43"/>
      <c r="T644" s="42"/>
      <c r="U644" s="42"/>
      <c r="V644" s="42"/>
      <c r="W644" s="42"/>
    </row>
    <row r="645" spans="1:23" ht="15" customHeight="1">
      <c r="A645" s="20"/>
      <c r="B645" s="21">
        <v>644</v>
      </c>
      <c r="C645" s="22"/>
      <c r="D645" s="22"/>
      <c r="E645" s="23"/>
      <c r="F645" s="24"/>
      <c r="G645" s="25"/>
      <c r="H645" s="26"/>
      <c r="I645" s="46"/>
      <c r="J645" s="47"/>
      <c r="K645" s="47"/>
      <c r="L645" s="31"/>
      <c r="M645" s="40"/>
      <c r="N645" s="40"/>
      <c r="O645" s="40"/>
      <c r="P645" s="41"/>
      <c r="Q645" s="42"/>
      <c r="R645" s="43"/>
      <c r="S645" s="43"/>
      <c r="T645" s="42"/>
      <c r="U645" s="42"/>
      <c r="V645" s="42"/>
      <c r="W645" s="42"/>
    </row>
    <row r="646" spans="1:23" ht="15" customHeight="1">
      <c r="A646" s="20"/>
      <c r="B646" s="21">
        <v>645</v>
      </c>
      <c r="C646" s="22"/>
      <c r="D646" s="22"/>
      <c r="E646" s="23"/>
      <c r="F646" s="24"/>
      <c r="G646" s="25"/>
      <c r="H646" s="26"/>
      <c r="I646" s="46"/>
      <c r="J646" s="47"/>
      <c r="K646" s="47"/>
      <c r="L646" s="31"/>
      <c r="M646" s="40"/>
      <c r="N646" s="40"/>
      <c r="O646" s="40"/>
      <c r="P646" s="41"/>
      <c r="Q646" s="42"/>
      <c r="R646" s="43"/>
      <c r="S646" s="43"/>
      <c r="T646" s="42"/>
      <c r="U646" s="42"/>
      <c r="V646" s="42"/>
      <c r="W646" s="42"/>
    </row>
    <row r="647" spans="1:23" ht="15" customHeight="1">
      <c r="A647" s="20"/>
      <c r="B647" s="21">
        <v>646</v>
      </c>
      <c r="C647" s="22"/>
      <c r="D647" s="22"/>
      <c r="E647" s="23"/>
      <c r="F647" s="24"/>
      <c r="G647" s="25"/>
      <c r="H647" s="26"/>
      <c r="I647" s="46"/>
      <c r="J647" s="47"/>
      <c r="K647" s="47"/>
      <c r="L647" s="31"/>
      <c r="M647" s="40"/>
      <c r="N647" s="40"/>
      <c r="O647" s="40"/>
      <c r="P647" s="41"/>
      <c r="Q647" s="42"/>
      <c r="R647" s="43"/>
      <c r="S647" s="43"/>
      <c r="T647" s="42"/>
      <c r="U647" s="42"/>
      <c r="V647" s="42"/>
      <c r="W647" s="42"/>
    </row>
    <row r="648" spans="1:23" ht="15" customHeight="1">
      <c r="A648" s="20"/>
      <c r="B648" s="21">
        <v>647</v>
      </c>
      <c r="C648" s="22"/>
      <c r="D648" s="22"/>
      <c r="E648" s="23"/>
      <c r="F648" s="24"/>
      <c r="G648" s="25"/>
      <c r="H648" s="26"/>
      <c r="I648" s="46"/>
      <c r="J648" s="47"/>
      <c r="K648" s="47"/>
      <c r="L648" s="31"/>
      <c r="M648" s="40"/>
      <c r="N648" s="40"/>
      <c r="O648" s="40"/>
      <c r="P648" s="41"/>
      <c r="Q648" s="42"/>
      <c r="R648" s="43"/>
      <c r="S648" s="43"/>
      <c r="T648" s="42"/>
      <c r="U648" s="42"/>
      <c r="V648" s="42"/>
      <c r="W648" s="42"/>
    </row>
    <row r="649" spans="1:23" ht="15" customHeight="1">
      <c r="A649" s="20"/>
      <c r="B649" s="21">
        <v>648</v>
      </c>
      <c r="C649" s="22"/>
      <c r="D649" s="22"/>
      <c r="E649" s="23"/>
      <c r="F649" s="24"/>
      <c r="G649" s="25"/>
      <c r="H649" s="26"/>
      <c r="I649" s="46"/>
      <c r="J649" s="47"/>
      <c r="K649" s="47"/>
      <c r="L649" s="31"/>
      <c r="M649" s="40"/>
      <c r="N649" s="40"/>
      <c r="O649" s="40"/>
      <c r="P649" s="41"/>
      <c r="Q649" s="42"/>
      <c r="R649" s="43"/>
      <c r="S649" s="43"/>
      <c r="T649" s="42"/>
      <c r="U649" s="42"/>
      <c r="V649" s="42"/>
      <c r="W649" s="42"/>
    </row>
    <row r="650" spans="1:23" ht="15" customHeight="1">
      <c r="A650" s="20"/>
      <c r="B650" s="21">
        <v>649</v>
      </c>
      <c r="C650" s="22"/>
      <c r="D650" s="22"/>
      <c r="E650" s="23"/>
      <c r="F650" s="24"/>
      <c r="G650" s="25"/>
      <c r="H650" s="26"/>
      <c r="I650" s="46"/>
      <c r="J650" s="47"/>
      <c r="K650" s="47"/>
      <c r="L650" s="31"/>
      <c r="M650" s="40"/>
      <c r="N650" s="40"/>
      <c r="O650" s="40"/>
      <c r="P650" s="41"/>
      <c r="Q650" s="42"/>
      <c r="R650" s="43"/>
      <c r="S650" s="43"/>
      <c r="T650" s="42"/>
      <c r="U650" s="42"/>
      <c r="V650" s="42"/>
      <c r="W650" s="42"/>
    </row>
    <row r="651" spans="1:23" ht="15" customHeight="1">
      <c r="A651" s="20"/>
      <c r="B651" s="21">
        <v>650</v>
      </c>
      <c r="C651" s="22"/>
      <c r="D651" s="22"/>
      <c r="E651" s="23"/>
      <c r="F651" s="24"/>
      <c r="G651" s="25"/>
      <c r="H651" s="26"/>
      <c r="I651" s="46"/>
      <c r="J651" s="47"/>
      <c r="K651" s="47"/>
      <c r="L651" s="31"/>
      <c r="M651" s="40"/>
      <c r="N651" s="40"/>
      <c r="O651" s="40"/>
      <c r="P651" s="41"/>
      <c r="Q651" s="42"/>
      <c r="R651" s="43"/>
      <c r="S651" s="43"/>
      <c r="T651" s="42"/>
      <c r="U651" s="42"/>
      <c r="V651" s="42"/>
      <c r="W651" s="42"/>
    </row>
    <row r="652" spans="1:23" ht="15" customHeight="1">
      <c r="A652" s="20"/>
      <c r="B652" s="21">
        <v>651</v>
      </c>
      <c r="C652" s="22"/>
      <c r="D652" s="22"/>
      <c r="E652" s="23"/>
      <c r="F652" s="24"/>
      <c r="G652" s="25"/>
      <c r="H652" s="26"/>
      <c r="I652" s="46"/>
      <c r="J652" s="47"/>
      <c r="K652" s="47"/>
      <c r="L652" s="31"/>
      <c r="M652" s="40"/>
      <c r="N652" s="40"/>
      <c r="O652" s="40"/>
      <c r="P652" s="41"/>
      <c r="Q652" s="42"/>
      <c r="R652" s="43"/>
      <c r="S652" s="43"/>
      <c r="T652" s="42"/>
      <c r="U652" s="42"/>
      <c r="V652" s="42"/>
      <c r="W652" s="42"/>
    </row>
    <row r="653" spans="1:23" ht="15" customHeight="1">
      <c r="A653" s="20"/>
      <c r="B653" s="21">
        <v>652</v>
      </c>
      <c r="C653" s="22"/>
      <c r="D653" s="22"/>
      <c r="E653" s="23"/>
      <c r="F653" s="24"/>
      <c r="G653" s="25"/>
      <c r="H653" s="26"/>
      <c r="I653" s="46"/>
      <c r="J653" s="47"/>
      <c r="K653" s="47"/>
      <c r="L653" s="31"/>
      <c r="M653" s="40"/>
      <c r="N653" s="40"/>
      <c r="O653" s="40"/>
      <c r="P653" s="41"/>
      <c r="Q653" s="42"/>
      <c r="R653" s="43"/>
      <c r="S653" s="43"/>
      <c r="T653" s="42"/>
      <c r="U653" s="42"/>
      <c r="V653" s="42"/>
      <c r="W653" s="42"/>
    </row>
    <row r="654" spans="1:23" ht="15" customHeight="1">
      <c r="A654" s="20"/>
      <c r="B654" s="21">
        <v>653</v>
      </c>
      <c r="C654" s="22"/>
      <c r="D654" s="22"/>
      <c r="E654" s="23"/>
      <c r="F654" s="24"/>
      <c r="G654" s="25"/>
      <c r="H654" s="26"/>
      <c r="I654" s="46"/>
      <c r="J654" s="47"/>
      <c r="K654" s="47"/>
      <c r="L654" s="31"/>
      <c r="M654" s="40"/>
      <c r="N654" s="40"/>
      <c r="O654" s="40"/>
      <c r="P654" s="41"/>
      <c r="Q654" s="42"/>
      <c r="R654" s="43"/>
      <c r="S654" s="43"/>
      <c r="T654" s="42"/>
      <c r="U654" s="42"/>
      <c r="V654" s="42"/>
      <c r="W654" s="42"/>
    </row>
    <row r="655" spans="1:23" ht="15" customHeight="1">
      <c r="A655" s="20"/>
      <c r="B655" s="21">
        <v>654</v>
      </c>
      <c r="C655" s="22"/>
      <c r="D655" s="22"/>
      <c r="E655" s="23"/>
      <c r="F655" s="24"/>
      <c r="G655" s="25"/>
      <c r="H655" s="26"/>
      <c r="I655" s="46"/>
      <c r="J655" s="47"/>
      <c r="K655" s="47"/>
      <c r="L655" s="31"/>
      <c r="M655" s="40"/>
      <c r="N655" s="40"/>
      <c r="O655" s="40"/>
      <c r="P655" s="41"/>
      <c r="Q655" s="42"/>
      <c r="R655" s="43"/>
      <c r="S655" s="43"/>
      <c r="T655" s="42"/>
      <c r="U655" s="42"/>
      <c r="V655" s="42"/>
      <c r="W655" s="42"/>
    </row>
    <row r="656" spans="1:23" ht="15" customHeight="1">
      <c r="A656" s="20"/>
      <c r="B656" s="21">
        <v>655</v>
      </c>
      <c r="C656" s="22"/>
      <c r="D656" s="22"/>
      <c r="E656" s="23"/>
      <c r="F656" s="24"/>
      <c r="G656" s="25"/>
      <c r="H656" s="26"/>
      <c r="I656" s="46"/>
      <c r="J656" s="47"/>
      <c r="K656" s="47"/>
      <c r="L656" s="31"/>
      <c r="M656" s="40"/>
      <c r="N656" s="40"/>
      <c r="O656" s="40"/>
      <c r="P656" s="41"/>
      <c r="Q656" s="42"/>
      <c r="R656" s="43"/>
      <c r="S656" s="43"/>
      <c r="T656" s="42"/>
      <c r="U656" s="42"/>
      <c r="V656" s="42"/>
      <c r="W656" s="42"/>
    </row>
    <row r="657" spans="1:23" ht="15" customHeight="1">
      <c r="A657" s="20"/>
      <c r="B657" s="21">
        <v>656</v>
      </c>
      <c r="C657" s="22"/>
      <c r="D657" s="22"/>
      <c r="E657" s="23"/>
      <c r="F657" s="24"/>
      <c r="G657" s="25"/>
      <c r="H657" s="26"/>
      <c r="I657" s="46"/>
      <c r="J657" s="47"/>
      <c r="K657" s="47"/>
      <c r="L657" s="31"/>
      <c r="M657" s="40"/>
      <c r="N657" s="40"/>
      <c r="O657" s="40"/>
      <c r="P657" s="41"/>
      <c r="Q657" s="42"/>
      <c r="R657" s="43"/>
      <c r="S657" s="43"/>
      <c r="T657" s="42"/>
      <c r="U657" s="42"/>
      <c r="V657" s="42"/>
      <c r="W657" s="42"/>
    </row>
    <row r="658" spans="1:23" ht="15" customHeight="1">
      <c r="A658" s="20"/>
      <c r="B658" s="21">
        <v>657</v>
      </c>
      <c r="C658" s="22"/>
      <c r="D658" s="22"/>
      <c r="E658" s="23"/>
      <c r="F658" s="24"/>
      <c r="G658" s="25"/>
      <c r="H658" s="26"/>
      <c r="I658" s="46"/>
      <c r="J658" s="47"/>
      <c r="K658" s="47"/>
      <c r="L658" s="31"/>
      <c r="M658" s="40"/>
      <c r="N658" s="40"/>
      <c r="O658" s="40"/>
      <c r="P658" s="41"/>
      <c r="Q658" s="42"/>
      <c r="R658" s="43"/>
      <c r="S658" s="43"/>
      <c r="T658" s="42"/>
      <c r="U658" s="42"/>
      <c r="V658" s="42"/>
      <c r="W658" s="42"/>
    </row>
    <row r="659" spans="1:23" ht="15" customHeight="1">
      <c r="A659" s="20"/>
      <c r="B659" s="21">
        <v>658</v>
      </c>
      <c r="C659" s="22"/>
      <c r="D659" s="22"/>
      <c r="E659" s="23"/>
      <c r="F659" s="24"/>
      <c r="G659" s="25"/>
      <c r="H659" s="26"/>
      <c r="I659" s="46"/>
      <c r="J659" s="47"/>
      <c r="K659" s="47"/>
      <c r="L659" s="31"/>
      <c r="M659" s="40"/>
      <c r="N659" s="40"/>
      <c r="O659" s="40"/>
      <c r="P659" s="41"/>
      <c r="Q659" s="42"/>
      <c r="R659" s="43"/>
      <c r="S659" s="43"/>
      <c r="T659" s="42"/>
      <c r="U659" s="42"/>
      <c r="V659" s="42"/>
      <c r="W659" s="42"/>
    </row>
    <row r="660" spans="1:23" ht="15" customHeight="1">
      <c r="A660" s="20"/>
      <c r="B660" s="21">
        <v>659</v>
      </c>
      <c r="C660" s="22"/>
      <c r="D660" s="22"/>
      <c r="E660" s="23"/>
      <c r="F660" s="24"/>
      <c r="G660" s="25"/>
      <c r="H660" s="26"/>
      <c r="I660" s="46"/>
      <c r="J660" s="47"/>
      <c r="K660" s="47"/>
      <c r="L660" s="31"/>
      <c r="M660" s="40"/>
      <c r="N660" s="40"/>
      <c r="O660" s="40"/>
      <c r="P660" s="41"/>
      <c r="Q660" s="42"/>
      <c r="R660" s="43"/>
      <c r="S660" s="43"/>
      <c r="T660" s="42"/>
      <c r="U660" s="42"/>
      <c r="V660" s="42"/>
      <c r="W660" s="42"/>
    </row>
    <row r="661" spans="1:23" ht="15" customHeight="1">
      <c r="A661" s="20"/>
      <c r="B661" s="21">
        <v>660</v>
      </c>
      <c r="C661" s="22"/>
      <c r="D661" s="22"/>
      <c r="E661" s="23"/>
      <c r="F661" s="24"/>
      <c r="G661" s="25"/>
      <c r="H661" s="26"/>
      <c r="I661" s="46"/>
      <c r="J661" s="47"/>
      <c r="K661" s="47"/>
      <c r="L661" s="31"/>
      <c r="M661" s="40"/>
      <c r="N661" s="40"/>
      <c r="O661" s="40"/>
      <c r="P661" s="41"/>
      <c r="Q661" s="42"/>
      <c r="R661" s="43"/>
      <c r="S661" s="43"/>
      <c r="T661" s="42"/>
      <c r="U661" s="42"/>
      <c r="V661" s="42"/>
      <c r="W661" s="42"/>
    </row>
    <row r="662" spans="1:23" ht="15" customHeight="1">
      <c r="A662" s="20"/>
      <c r="B662" s="21">
        <v>661</v>
      </c>
      <c r="C662" s="22"/>
      <c r="D662" s="22"/>
      <c r="E662" s="23"/>
      <c r="F662" s="24"/>
      <c r="G662" s="25"/>
      <c r="H662" s="26"/>
      <c r="I662" s="46"/>
      <c r="J662" s="47"/>
      <c r="K662" s="47"/>
      <c r="L662" s="31"/>
      <c r="M662" s="40"/>
      <c r="N662" s="40"/>
      <c r="O662" s="40"/>
      <c r="P662" s="41"/>
      <c r="Q662" s="42"/>
      <c r="R662" s="43"/>
      <c r="S662" s="43"/>
      <c r="T662" s="42"/>
      <c r="U662" s="42"/>
      <c r="V662" s="42"/>
      <c r="W662" s="42"/>
    </row>
    <row r="663" spans="1:23" ht="15" customHeight="1">
      <c r="A663" s="20"/>
      <c r="B663" s="21">
        <v>662</v>
      </c>
      <c r="C663" s="22"/>
      <c r="D663" s="22"/>
      <c r="E663" s="23"/>
      <c r="F663" s="24"/>
      <c r="G663" s="25"/>
      <c r="H663" s="26"/>
      <c r="I663" s="46"/>
      <c r="J663" s="47"/>
      <c r="K663" s="47"/>
      <c r="L663" s="31"/>
      <c r="M663" s="40"/>
      <c r="N663" s="40"/>
      <c r="O663" s="40"/>
      <c r="P663" s="41"/>
      <c r="Q663" s="42"/>
      <c r="R663" s="43"/>
      <c r="S663" s="43"/>
      <c r="T663" s="42"/>
      <c r="U663" s="42"/>
      <c r="V663" s="42"/>
      <c r="W663" s="42"/>
    </row>
    <row r="664" spans="1:23" ht="15" customHeight="1">
      <c r="A664" s="20"/>
      <c r="B664" s="21">
        <v>663</v>
      </c>
      <c r="C664" s="22"/>
      <c r="D664" s="22"/>
      <c r="E664" s="23"/>
      <c r="F664" s="24"/>
      <c r="G664" s="25"/>
      <c r="H664" s="26"/>
      <c r="I664" s="46"/>
      <c r="J664" s="47"/>
      <c r="K664" s="47"/>
      <c r="L664" s="31"/>
      <c r="M664" s="40"/>
      <c r="N664" s="40"/>
      <c r="O664" s="40"/>
      <c r="P664" s="41"/>
      <c r="Q664" s="42"/>
      <c r="R664" s="43"/>
      <c r="S664" s="43"/>
      <c r="T664" s="42"/>
      <c r="U664" s="42"/>
      <c r="V664" s="42"/>
      <c r="W664" s="42"/>
    </row>
    <row r="665" spans="1:23" ht="15" customHeight="1">
      <c r="A665" s="20"/>
      <c r="B665" s="21">
        <v>664</v>
      </c>
      <c r="C665" s="22"/>
      <c r="D665" s="22"/>
      <c r="E665" s="23"/>
      <c r="F665" s="24"/>
      <c r="G665" s="25"/>
      <c r="H665" s="26"/>
      <c r="I665" s="46"/>
      <c r="J665" s="47"/>
      <c r="K665" s="47"/>
      <c r="L665" s="31"/>
      <c r="M665" s="40"/>
      <c r="N665" s="40"/>
      <c r="O665" s="40"/>
      <c r="P665" s="41"/>
      <c r="Q665" s="42"/>
      <c r="R665" s="43"/>
      <c r="S665" s="43"/>
      <c r="T665" s="42"/>
      <c r="U665" s="42"/>
      <c r="V665" s="42"/>
      <c r="W665" s="42"/>
    </row>
    <row r="666" spans="1:23" ht="15" customHeight="1">
      <c r="A666" s="20"/>
      <c r="B666" s="21">
        <v>665</v>
      </c>
      <c r="C666" s="22"/>
      <c r="D666" s="22"/>
      <c r="E666" s="23"/>
      <c r="F666" s="24"/>
      <c r="G666" s="25"/>
      <c r="H666" s="26"/>
      <c r="I666" s="46"/>
      <c r="J666" s="47"/>
      <c r="K666" s="47"/>
      <c r="L666" s="31"/>
      <c r="M666" s="40"/>
      <c r="N666" s="40"/>
      <c r="O666" s="40"/>
      <c r="P666" s="41"/>
      <c r="Q666" s="42"/>
      <c r="R666" s="43"/>
      <c r="S666" s="43"/>
      <c r="T666" s="42"/>
      <c r="U666" s="42"/>
      <c r="V666" s="42"/>
      <c r="W666" s="42"/>
    </row>
    <row r="667" spans="1:23" ht="15" customHeight="1">
      <c r="A667" s="20"/>
      <c r="B667" s="21">
        <v>666</v>
      </c>
      <c r="C667" s="22"/>
      <c r="D667" s="22"/>
      <c r="E667" s="23"/>
      <c r="F667" s="24"/>
      <c r="G667" s="25"/>
      <c r="H667" s="26"/>
      <c r="I667" s="46"/>
      <c r="J667" s="47"/>
      <c r="K667" s="47"/>
      <c r="L667" s="31"/>
      <c r="M667" s="40"/>
      <c r="N667" s="40"/>
      <c r="O667" s="40"/>
      <c r="P667" s="41"/>
      <c r="Q667" s="42"/>
      <c r="R667" s="43"/>
      <c r="S667" s="43"/>
      <c r="T667" s="42"/>
      <c r="U667" s="42"/>
      <c r="V667" s="42"/>
      <c r="W667" s="42"/>
    </row>
    <row r="668" spans="1:23" ht="15" customHeight="1">
      <c r="A668" s="20"/>
      <c r="B668" s="21">
        <v>667</v>
      </c>
      <c r="C668" s="22"/>
      <c r="D668" s="22"/>
      <c r="E668" s="23"/>
      <c r="F668" s="24"/>
      <c r="G668" s="25"/>
      <c r="H668" s="26"/>
      <c r="I668" s="46"/>
      <c r="J668" s="47"/>
      <c r="K668" s="47"/>
      <c r="L668" s="31"/>
      <c r="M668" s="40"/>
      <c r="N668" s="40"/>
      <c r="O668" s="40"/>
      <c r="P668" s="41"/>
      <c r="Q668" s="42"/>
      <c r="R668" s="43"/>
      <c r="S668" s="43"/>
      <c r="T668" s="42"/>
      <c r="U668" s="42"/>
      <c r="V668" s="42"/>
      <c r="W668" s="42"/>
    </row>
    <row r="669" spans="1:23" ht="15" customHeight="1">
      <c r="A669" s="20"/>
      <c r="B669" s="21">
        <v>668</v>
      </c>
      <c r="C669" s="22"/>
      <c r="D669" s="22"/>
      <c r="E669" s="23"/>
      <c r="F669" s="24"/>
      <c r="G669" s="25"/>
      <c r="H669" s="26"/>
      <c r="I669" s="46"/>
      <c r="J669" s="47"/>
      <c r="K669" s="47"/>
      <c r="L669" s="31"/>
      <c r="M669" s="40"/>
      <c r="N669" s="40"/>
      <c r="O669" s="40"/>
      <c r="P669" s="41"/>
      <c r="Q669" s="42"/>
      <c r="R669" s="43"/>
      <c r="S669" s="43"/>
      <c r="T669" s="42"/>
      <c r="U669" s="42"/>
      <c r="V669" s="42"/>
      <c r="W669" s="42"/>
    </row>
    <row r="670" spans="1:23" ht="15" customHeight="1">
      <c r="A670" s="20"/>
      <c r="B670" s="21">
        <v>669</v>
      </c>
      <c r="C670" s="22"/>
      <c r="D670" s="22"/>
      <c r="E670" s="23"/>
      <c r="F670" s="24"/>
      <c r="G670" s="25"/>
      <c r="H670" s="26"/>
      <c r="I670" s="46"/>
      <c r="J670" s="47"/>
      <c r="K670" s="47"/>
      <c r="L670" s="31"/>
      <c r="M670" s="40"/>
      <c r="N670" s="40"/>
      <c r="O670" s="40"/>
      <c r="P670" s="41"/>
      <c r="Q670" s="42"/>
      <c r="R670" s="43"/>
      <c r="S670" s="43"/>
      <c r="T670" s="42"/>
      <c r="U670" s="42"/>
      <c r="V670" s="42"/>
      <c r="W670" s="42"/>
    </row>
    <row r="671" spans="1:23" ht="15" customHeight="1">
      <c r="A671" s="20"/>
      <c r="B671" s="21">
        <v>670</v>
      </c>
      <c r="C671" s="22"/>
      <c r="D671" s="22"/>
      <c r="E671" s="23"/>
      <c r="F671" s="24"/>
      <c r="G671" s="25"/>
      <c r="H671" s="26"/>
      <c r="I671" s="46"/>
      <c r="J671" s="47"/>
      <c r="K671" s="47"/>
      <c r="L671" s="31"/>
      <c r="M671" s="40"/>
      <c r="N671" s="40"/>
      <c r="O671" s="40"/>
      <c r="P671" s="41"/>
      <c r="Q671" s="42"/>
      <c r="R671" s="43"/>
      <c r="S671" s="43"/>
      <c r="T671" s="42"/>
      <c r="U671" s="42"/>
      <c r="V671" s="42"/>
      <c r="W671" s="42"/>
    </row>
    <row r="672" spans="1:23" ht="15" customHeight="1">
      <c r="A672" s="20"/>
      <c r="B672" s="21">
        <v>671</v>
      </c>
      <c r="C672" s="22"/>
      <c r="D672" s="22"/>
      <c r="E672" s="23"/>
      <c r="F672" s="24"/>
      <c r="G672" s="25"/>
      <c r="H672" s="26"/>
      <c r="I672" s="46"/>
      <c r="J672" s="47"/>
      <c r="K672" s="47"/>
      <c r="L672" s="31"/>
      <c r="M672" s="40"/>
      <c r="N672" s="40"/>
      <c r="O672" s="40"/>
      <c r="P672" s="41"/>
      <c r="Q672" s="42"/>
      <c r="R672" s="43"/>
      <c r="S672" s="43"/>
      <c r="T672" s="42"/>
      <c r="U672" s="42"/>
      <c r="V672" s="42"/>
      <c r="W672" s="42"/>
    </row>
    <row r="673" spans="1:23" ht="15" customHeight="1">
      <c r="A673" s="20"/>
      <c r="B673" s="21">
        <v>672</v>
      </c>
      <c r="C673" s="22"/>
      <c r="D673" s="22"/>
      <c r="E673" s="23"/>
      <c r="F673" s="24"/>
      <c r="G673" s="25"/>
      <c r="H673" s="26"/>
      <c r="I673" s="46"/>
      <c r="J673" s="47"/>
      <c r="K673" s="47"/>
      <c r="L673" s="31"/>
      <c r="M673" s="40"/>
      <c r="N673" s="40"/>
      <c r="O673" s="40"/>
      <c r="P673" s="41"/>
      <c r="Q673" s="42"/>
      <c r="R673" s="43"/>
      <c r="S673" s="43"/>
      <c r="T673" s="42"/>
      <c r="U673" s="42"/>
      <c r="V673" s="42"/>
      <c r="W673" s="42"/>
    </row>
    <row r="674" spans="1:23" ht="15" customHeight="1">
      <c r="A674" s="20"/>
      <c r="B674" s="21">
        <v>673</v>
      </c>
      <c r="C674" s="22"/>
      <c r="D674" s="22"/>
      <c r="E674" s="23"/>
      <c r="F674" s="24"/>
      <c r="G674" s="25"/>
      <c r="H674" s="26"/>
      <c r="I674" s="46"/>
      <c r="J674" s="47"/>
      <c r="K674" s="47"/>
      <c r="L674" s="31"/>
      <c r="M674" s="40"/>
      <c r="N674" s="40"/>
      <c r="O674" s="40"/>
      <c r="P674" s="41"/>
      <c r="Q674" s="42"/>
      <c r="R674" s="43"/>
      <c r="S674" s="43"/>
      <c r="T674" s="42"/>
      <c r="U674" s="42"/>
      <c r="V674" s="42"/>
      <c r="W674" s="42"/>
    </row>
    <row r="675" spans="1:23" ht="15" customHeight="1">
      <c r="A675" s="20"/>
      <c r="B675" s="21">
        <v>674</v>
      </c>
      <c r="C675" s="22"/>
      <c r="D675" s="22"/>
      <c r="E675" s="23"/>
      <c r="F675" s="24"/>
      <c r="G675" s="25"/>
      <c r="H675" s="26"/>
      <c r="I675" s="46"/>
      <c r="J675" s="47"/>
      <c r="K675" s="47"/>
      <c r="L675" s="31"/>
      <c r="M675" s="40"/>
      <c r="N675" s="40"/>
      <c r="O675" s="40"/>
      <c r="P675" s="41"/>
      <c r="Q675" s="42"/>
      <c r="R675" s="43"/>
      <c r="S675" s="43"/>
      <c r="T675" s="42"/>
      <c r="U675" s="42"/>
      <c r="V675" s="42"/>
      <c r="W675" s="42"/>
    </row>
    <row r="676" spans="1:23" ht="15" customHeight="1">
      <c r="A676" s="20"/>
      <c r="B676" s="21">
        <v>675</v>
      </c>
      <c r="C676" s="22"/>
      <c r="D676" s="22"/>
      <c r="E676" s="23"/>
      <c r="F676" s="24"/>
      <c r="G676" s="25"/>
      <c r="H676" s="26"/>
      <c r="I676" s="46"/>
      <c r="J676" s="47"/>
      <c r="K676" s="47"/>
      <c r="L676" s="31"/>
      <c r="M676" s="40"/>
      <c r="N676" s="40"/>
      <c r="O676" s="40"/>
      <c r="P676" s="41"/>
      <c r="Q676" s="42"/>
      <c r="R676" s="43"/>
      <c r="S676" s="43"/>
      <c r="T676" s="42"/>
      <c r="U676" s="42"/>
      <c r="V676" s="42"/>
      <c r="W676" s="42"/>
    </row>
    <row r="677" spans="1:23" ht="15" customHeight="1">
      <c r="A677" s="20"/>
      <c r="B677" s="21">
        <v>676</v>
      </c>
      <c r="C677" s="22"/>
      <c r="D677" s="22"/>
      <c r="E677" s="23"/>
      <c r="F677" s="24"/>
      <c r="G677" s="25"/>
      <c r="H677" s="26"/>
      <c r="I677" s="46"/>
      <c r="J677" s="47"/>
      <c r="K677" s="47"/>
      <c r="L677" s="31"/>
      <c r="M677" s="40"/>
      <c r="N677" s="40"/>
      <c r="O677" s="40"/>
      <c r="P677" s="41"/>
      <c r="Q677" s="42"/>
      <c r="R677" s="43"/>
      <c r="S677" s="43"/>
      <c r="T677" s="42"/>
      <c r="U677" s="42"/>
      <c r="V677" s="42"/>
      <c r="W677" s="42"/>
    </row>
    <row r="678" spans="1:23" ht="15" customHeight="1">
      <c r="A678" s="20"/>
      <c r="B678" s="21">
        <v>677</v>
      </c>
      <c r="C678" s="22"/>
      <c r="D678" s="22"/>
      <c r="E678" s="23"/>
      <c r="F678" s="24"/>
      <c r="G678" s="25"/>
      <c r="H678" s="26"/>
      <c r="I678" s="46"/>
      <c r="J678" s="47"/>
      <c r="K678" s="47"/>
      <c r="L678" s="31"/>
      <c r="M678" s="40"/>
      <c r="N678" s="40"/>
      <c r="O678" s="40"/>
      <c r="P678" s="41"/>
      <c r="Q678" s="42"/>
      <c r="R678" s="43"/>
      <c r="S678" s="43"/>
      <c r="T678" s="42"/>
      <c r="U678" s="42"/>
      <c r="V678" s="42"/>
      <c r="W678" s="42"/>
    </row>
    <row r="679" spans="1:23" ht="15" customHeight="1">
      <c r="A679" s="20"/>
      <c r="B679" s="21">
        <v>678</v>
      </c>
      <c r="C679" s="22"/>
      <c r="D679" s="22"/>
      <c r="E679" s="23"/>
      <c r="F679" s="24"/>
      <c r="G679" s="25"/>
      <c r="H679" s="26"/>
      <c r="I679" s="46"/>
      <c r="J679" s="47"/>
      <c r="K679" s="47"/>
      <c r="L679" s="31"/>
      <c r="M679" s="40"/>
      <c r="N679" s="40"/>
      <c r="O679" s="40"/>
      <c r="P679" s="41"/>
      <c r="Q679" s="42"/>
      <c r="R679" s="43"/>
      <c r="S679" s="43"/>
      <c r="T679" s="42"/>
      <c r="U679" s="42"/>
      <c r="V679" s="42"/>
      <c r="W679" s="42"/>
    </row>
    <row r="680" spans="1:23" ht="15" customHeight="1">
      <c r="A680" s="20"/>
      <c r="B680" s="21">
        <v>679</v>
      </c>
      <c r="C680" s="22"/>
      <c r="D680" s="22"/>
      <c r="E680" s="23"/>
      <c r="F680" s="24"/>
      <c r="G680" s="25"/>
      <c r="H680" s="26"/>
      <c r="I680" s="46"/>
      <c r="J680" s="47"/>
      <c r="K680" s="47"/>
      <c r="L680" s="31"/>
      <c r="M680" s="40"/>
      <c r="N680" s="40"/>
      <c r="O680" s="40"/>
      <c r="P680" s="41"/>
      <c r="Q680" s="42"/>
      <c r="R680" s="43"/>
      <c r="S680" s="43"/>
      <c r="T680" s="42"/>
      <c r="U680" s="42"/>
      <c r="V680" s="42"/>
      <c r="W680" s="42"/>
    </row>
    <row r="681" spans="1:23" ht="15" customHeight="1">
      <c r="A681" s="20"/>
      <c r="B681" s="21">
        <v>680</v>
      </c>
      <c r="C681" s="22"/>
      <c r="D681" s="22"/>
      <c r="E681" s="23"/>
      <c r="F681" s="24"/>
      <c r="G681" s="25"/>
      <c r="H681" s="26"/>
      <c r="I681" s="46"/>
      <c r="J681" s="47"/>
      <c r="K681" s="47"/>
      <c r="L681" s="31"/>
      <c r="M681" s="40"/>
      <c r="N681" s="40"/>
      <c r="O681" s="40"/>
      <c r="P681" s="41"/>
      <c r="Q681" s="42"/>
      <c r="R681" s="43"/>
      <c r="S681" s="43"/>
      <c r="T681" s="42"/>
      <c r="U681" s="42"/>
      <c r="V681" s="42"/>
      <c r="W681" s="42"/>
    </row>
    <row r="682" spans="1:23" ht="15" customHeight="1">
      <c r="A682" s="20"/>
      <c r="B682" s="21">
        <v>681</v>
      </c>
      <c r="C682" s="22"/>
      <c r="D682" s="22"/>
      <c r="E682" s="23"/>
      <c r="F682" s="24"/>
      <c r="G682" s="25"/>
      <c r="H682" s="26"/>
      <c r="I682" s="46"/>
      <c r="J682" s="47"/>
      <c r="K682" s="47"/>
      <c r="L682" s="31"/>
      <c r="M682" s="40"/>
      <c r="N682" s="40"/>
      <c r="O682" s="40"/>
      <c r="P682" s="41"/>
      <c r="Q682" s="42"/>
      <c r="R682" s="43"/>
      <c r="S682" s="43"/>
      <c r="T682" s="42"/>
      <c r="U682" s="42"/>
      <c r="V682" s="42"/>
      <c r="W682" s="42"/>
    </row>
    <row r="683" spans="1:23" ht="15" customHeight="1">
      <c r="A683" s="20"/>
      <c r="B683" s="21">
        <v>682</v>
      </c>
      <c r="C683" s="22"/>
      <c r="D683" s="22"/>
      <c r="E683" s="23"/>
      <c r="F683" s="24"/>
      <c r="G683" s="25"/>
      <c r="H683" s="26"/>
      <c r="I683" s="46"/>
      <c r="J683" s="47"/>
      <c r="K683" s="47"/>
      <c r="L683" s="31"/>
      <c r="M683" s="40"/>
      <c r="N683" s="40"/>
      <c r="O683" s="40"/>
      <c r="P683" s="41"/>
      <c r="Q683" s="42"/>
      <c r="R683" s="43"/>
      <c r="S683" s="43"/>
      <c r="T683" s="42"/>
      <c r="U683" s="42"/>
      <c r="V683" s="42"/>
      <c r="W683" s="42"/>
    </row>
    <row r="684" spans="1:23" ht="15" customHeight="1">
      <c r="A684" s="20"/>
      <c r="B684" s="21">
        <v>683</v>
      </c>
      <c r="C684" s="22"/>
      <c r="D684" s="22"/>
      <c r="E684" s="23"/>
      <c r="F684" s="24"/>
      <c r="G684" s="25"/>
      <c r="H684" s="26"/>
      <c r="I684" s="46"/>
      <c r="J684" s="47"/>
      <c r="K684" s="47"/>
      <c r="L684" s="31"/>
      <c r="M684" s="40"/>
      <c r="N684" s="40"/>
      <c r="O684" s="40"/>
      <c r="P684" s="41"/>
      <c r="Q684" s="42"/>
      <c r="R684" s="43"/>
      <c r="S684" s="43"/>
      <c r="T684" s="42"/>
      <c r="U684" s="42"/>
      <c r="V684" s="42"/>
      <c r="W684" s="42"/>
    </row>
    <row r="685" spans="1:23" ht="15" customHeight="1">
      <c r="A685" s="20"/>
      <c r="B685" s="21">
        <v>684</v>
      </c>
      <c r="C685" s="22"/>
      <c r="D685" s="22"/>
      <c r="E685" s="23"/>
      <c r="F685" s="24"/>
      <c r="G685" s="25"/>
      <c r="H685" s="26"/>
      <c r="I685" s="46"/>
      <c r="J685" s="47"/>
      <c r="K685" s="47"/>
      <c r="L685" s="31"/>
      <c r="M685" s="40"/>
      <c r="N685" s="40"/>
      <c r="O685" s="40"/>
      <c r="P685" s="41"/>
      <c r="Q685" s="42"/>
      <c r="R685" s="43"/>
      <c r="S685" s="43"/>
      <c r="T685" s="42"/>
      <c r="U685" s="42"/>
      <c r="V685" s="42"/>
      <c r="W685" s="42"/>
    </row>
    <row r="686" spans="1:23" ht="15" customHeight="1">
      <c r="A686" s="20"/>
      <c r="B686" s="21">
        <v>685</v>
      </c>
      <c r="C686" s="22"/>
      <c r="D686" s="22"/>
      <c r="E686" s="23"/>
      <c r="F686" s="24"/>
      <c r="G686" s="25"/>
      <c r="H686" s="26"/>
      <c r="I686" s="46"/>
      <c r="J686" s="47"/>
      <c r="K686" s="47"/>
      <c r="L686" s="31"/>
      <c r="M686" s="40"/>
      <c r="N686" s="40"/>
      <c r="O686" s="40"/>
      <c r="P686" s="41"/>
      <c r="Q686" s="42"/>
      <c r="R686" s="43"/>
      <c r="S686" s="43"/>
      <c r="T686" s="42"/>
      <c r="U686" s="42"/>
      <c r="V686" s="42"/>
      <c r="W686" s="42"/>
    </row>
    <row r="687" spans="1:23" ht="15" customHeight="1">
      <c r="A687" s="20"/>
      <c r="B687" s="21">
        <v>686</v>
      </c>
      <c r="C687" s="22"/>
      <c r="D687" s="22"/>
      <c r="E687" s="23"/>
      <c r="F687" s="24"/>
      <c r="G687" s="25"/>
      <c r="H687" s="26"/>
      <c r="I687" s="46"/>
      <c r="J687" s="47"/>
      <c r="K687" s="47"/>
      <c r="L687" s="31"/>
      <c r="M687" s="40"/>
      <c r="N687" s="40"/>
      <c r="O687" s="40"/>
      <c r="P687" s="41"/>
      <c r="Q687" s="42"/>
      <c r="R687" s="43"/>
      <c r="S687" s="43"/>
      <c r="T687" s="42"/>
      <c r="U687" s="42"/>
      <c r="V687" s="42"/>
      <c r="W687" s="42"/>
    </row>
    <row r="688" spans="1:23" ht="15" customHeight="1">
      <c r="A688" s="20"/>
      <c r="B688" s="21">
        <v>687</v>
      </c>
      <c r="C688" s="22"/>
      <c r="D688" s="22"/>
      <c r="E688" s="23"/>
      <c r="F688" s="24"/>
      <c r="G688" s="25"/>
      <c r="H688" s="26"/>
      <c r="I688" s="46"/>
      <c r="J688" s="47"/>
      <c r="K688" s="47"/>
      <c r="L688" s="31"/>
      <c r="M688" s="40"/>
      <c r="N688" s="40"/>
      <c r="O688" s="40"/>
      <c r="P688" s="41"/>
      <c r="Q688" s="42"/>
      <c r="R688" s="43"/>
      <c r="S688" s="43"/>
      <c r="T688" s="42"/>
      <c r="U688" s="42"/>
      <c r="V688" s="42"/>
      <c r="W688" s="42"/>
    </row>
    <row r="689" spans="1:23" ht="15" customHeight="1">
      <c r="A689" s="20"/>
      <c r="B689" s="21">
        <v>688</v>
      </c>
      <c r="C689" s="22"/>
      <c r="D689" s="22"/>
      <c r="E689" s="23"/>
      <c r="F689" s="24"/>
      <c r="G689" s="25"/>
      <c r="H689" s="26"/>
      <c r="I689" s="46"/>
      <c r="J689" s="47"/>
      <c r="K689" s="47"/>
      <c r="L689" s="31"/>
      <c r="M689" s="40"/>
      <c r="N689" s="40"/>
      <c r="O689" s="40"/>
      <c r="P689" s="41"/>
      <c r="Q689" s="42"/>
      <c r="R689" s="43"/>
      <c r="S689" s="43"/>
      <c r="T689" s="42"/>
      <c r="U689" s="42"/>
      <c r="V689" s="42"/>
      <c r="W689" s="42"/>
    </row>
    <row r="690" spans="1:23" ht="15" customHeight="1">
      <c r="A690" s="20"/>
      <c r="B690" s="21">
        <v>689</v>
      </c>
      <c r="C690" s="22"/>
      <c r="D690" s="22"/>
      <c r="E690" s="23"/>
      <c r="F690" s="24"/>
      <c r="G690" s="25"/>
      <c r="H690" s="26"/>
      <c r="I690" s="46"/>
      <c r="J690" s="47"/>
      <c r="K690" s="47"/>
      <c r="L690" s="31"/>
      <c r="M690" s="40"/>
      <c r="N690" s="40"/>
      <c r="O690" s="40"/>
      <c r="P690" s="41"/>
      <c r="Q690" s="42"/>
      <c r="R690" s="43"/>
      <c r="S690" s="43"/>
      <c r="T690" s="42"/>
      <c r="U690" s="42"/>
      <c r="V690" s="42"/>
      <c r="W690" s="42"/>
    </row>
    <row r="691" spans="1:23" ht="15" customHeight="1">
      <c r="A691" s="20"/>
      <c r="B691" s="21">
        <v>690</v>
      </c>
      <c r="C691" s="22"/>
      <c r="D691" s="22"/>
      <c r="E691" s="23"/>
      <c r="F691" s="24"/>
      <c r="G691" s="25"/>
      <c r="H691" s="26"/>
      <c r="I691" s="46"/>
      <c r="J691" s="47"/>
      <c r="K691" s="47"/>
      <c r="L691" s="31"/>
      <c r="M691" s="40"/>
      <c r="N691" s="40"/>
      <c r="O691" s="40"/>
      <c r="P691" s="41"/>
      <c r="Q691" s="42"/>
      <c r="R691" s="43"/>
      <c r="S691" s="43"/>
      <c r="T691" s="42"/>
      <c r="U691" s="42"/>
      <c r="V691" s="42"/>
      <c r="W691" s="42"/>
    </row>
    <row r="692" spans="1:23" ht="15" customHeight="1">
      <c r="A692" s="20"/>
      <c r="B692" s="21">
        <v>691</v>
      </c>
      <c r="C692" s="22"/>
      <c r="D692" s="22"/>
      <c r="E692" s="23"/>
      <c r="F692" s="24"/>
      <c r="G692" s="25"/>
      <c r="H692" s="26"/>
      <c r="I692" s="46"/>
      <c r="J692" s="47"/>
      <c r="K692" s="47"/>
      <c r="L692" s="31"/>
      <c r="M692" s="40"/>
      <c r="N692" s="40"/>
      <c r="O692" s="40"/>
      <c r="P692" s="41"/>
      <c r="Q692" s="42"/>
      <c r="R692" s="43"/>
      <c r="S692" s="43"/>
      <c r="T692" s="42"/>
      <c r="U692" s="42"/>
      <c r="V692" s="42"/>
      <c r="W692" s="42"/>
    </row>
    <row r="693" spans="1:23" ht="15" customHeight="1">
      <c r="A693" s="20"/>
      <c r="B693" s="21">
        <v>692</v>
      </c>
      <c r="C693" s="22"/>
      <c r="D693" s="22"/>
      <c r="E693" s="23"/>
      <c r="F693" s="24"/>
      <c r="G693" s="25"/>
      <c r="H693" s="26"/>
      <c r="I693" s="46"/>
      <c r="J693" s="47"/>
      <c r="K693" s="47"/>
      <c r="L693" s="31"/>
      <c r="M693" s="40"/>
      <c r="N693" s="40"/>
      <c r="O693" s="40"/>
      <c r="P693" s="41"/>
      <c r="Q693" s="42"/>
      <c r="R693" s="43"/>
      <c r="S693" s="43"/>
      <c r="T693" s="42"/>
      <c r="U693" s="42"/>
      <c r="V693" s="42"/>
      <c r="W693" s="42"/>
    </row>
    <row r="694" spans="1:23" ht="15" customHeight="1">
      <c r="A694" s="20"/>
      <c r="B694" s="21">
        <v>693</v>
      </c>
      <c r="C694" s="22"/>
      <c r="D694" s="22"/>
      <c r="E694" s="23"/>
      <c r="F694" s="24"/>
      <c r="G694" s="25"/>
      <c r="H694" s="26"/>
      <c r="I694" s="46"/>
      <c r="J694" s="47"/>
      <c r="K694" s="47"/>
      <c r="L694" s="31"/>
      <c r="M694" s="40"/>
      <c r="N694" s="40"/>
      <c r="O694" s="40"/>
      <c r="P694" s="41"/>
      <c r="Q694" s="42"/>
      <c r="R694" s="43"/>
      <c r="S694" s="43"/>
      <c r="T694" s="42"/>
      <c r="U694" s="42"/>
      <c r="V694" s="42"/>
      <c r="W694" s="42"/>
    </row>
    <row r="695" spans="1:23" ht="15" customHeight="1">
      <c r="A695" s="20"/>
      <c r="B695" s="21">
        <v>694</v>
      </c>
      <c r="C695" s="22"/>
      <c r="D695" s="22"/>
      <c r="E695" s="23"/>
      <c r="F695" s="24"/>
      <c r="G695" s="25"/>
      <c r="H695" s="26"/>
      <c r="I695" s="46"/>
      <c r="J695" s="47"/>
      <c r="K695" s="47"/>
      <c r="L695" s="31"/>
      <c r="M695" s="40"/>
      <c r="N695" s="40"/>
      <c r="O695" s="40"/>
      <c r="P695" s="41"/>
      <c r="Q695" s="42"/>
      <c r="R695" s="43"/>
      <c r="S695" s="43"/>
      <c r="T695" s="42"/>
      <c r="U695" s="42"/>
      <c r="V695" s="42"/>
      <c r="W695" s="42"/>
    </row>
    <row r="696" spans="1:23" ht="15" customHeight="1">
      <c r="A696" s="20"/>
      <c r="B696" s="21">
        <v>695</v>
      </c>
      <c r="C696" s="22"/>
      <c r="D696" s="22"/>
      <c r="E696" s="23"/>
      <c r="F696" s="24"/>
      <c r="G696" s="25"/>
      <c r="H696" s="26"/>
      <c r="I696" s="46"/>
      <c r="J696" s="47"/>
      <c r="K696" s="47"/>
      <c r="L696" s="31"/>
      <c r="M696" s="40"/>
      <c r="N696" s="40"/>
      <c r="O696" s="40"/>
      <c r="P696" s="41"/>
      <c r="Q696" s="42"/>
      <c r="R696" s="43"/>
      <c r="S696" s="43"/>
      <c r="T696" s="42"/>
      <c r="U696" s="42"/>
      <c r="V696" s="42"/>
      <c r="W696" s="42"/>
    </row>
    <row r="697" spans="1:23" ht="15" customHeight="1">
      <c r="A697" s="20"/>
      <c r="B697" s="21">
        <v>696</v>
      </c>
      <c r="C697" s="22"/>
      <c r="D697" s="22"/>
      <c r="E697" s="23"/>
      <c r="F697" s="24"/>
      <c r="G697" s="25"/>
      <c r="H697" s="26"/>
      <c r="I697" s="46"/>
      <c r="J697" s="47"/>
      <c r="K697" s="47"/>
      <c r="L697" s="31"/>
      <c r="M697" s="40"/>
      <c r="N697" s="40"/>
      <c r="O697" s="40"/>
      <c r="P697" s="41"/>
      <c r="Q697" s="42"/>
      <c r="R697" s="43"/>
      <c r="S697" s="43"/>
      <c r="T697" s="42"/>
      <c r="U697" s="42"/>
      <c r="V697" s="42"/>
      <c r="W697" s="42"/>
    </row>
    <row r="698" spans="1:23" ht="15" customHeight="1">
      <c r="A698" s="20"/>
      <c r="B698" s="21">
        <v>697</v>
      </c>
      <c r="C698" s="22"/>
      <c r="D698" s="22"/>
      <c r="E698" s="23"/>
      <c r="F698" s="24"/>
      <c r="G698" s="25"/>
      <c r="H698" s="26"/>
      <c r="I698" s="46"/>
      <c r="J698" s="47"/>
      <c r="K698" s="47"/>
      <c r="L698" s="31"/>
      <c r="M698" s="40"/>
      <c r="N698" s="40"/>
      <c r="O698" s="40"/>
      <c r="P698" s="41"/>
      <c r="Q698" s="42"/>
      <c r="R698" s="43"/>
      <c r="S698" s="43"/>
      <c r="T698" s="42"/>
      <c r="U698" s="42"/>
      <c r="V698" s="42"/>
      <c r="W698" s="42"/>
    </row>
    <row r="699" spans="1:23" ht="15" customHeight="1">
      <c r="A699" s="20"/>
      <c r="B699" s="21">
        <v>698</v>
      </c>
      <c r="C699" s="22"/>
      <c r="D699" s="22"/>
      <c r="E699" s="23"/>
      <c r="F699" s="24"/>
      <c r="G699" s="25"/>
      <c r="H699" s="26"/>
      <c r="I699" s="46"/>
      <c r="J699" s="47"/>
      <c r="K699" s="47"/>
      <c r="L699" s="31"/>
      <c r="M699" s="40"/>
      <c r="N699" s="40"/>
      <c r="O699" s="40"/>
      <c r="P699" s="41"/>
      <c r="Q699" s="42"/>
      <c r="R699" s="43"/>
      <c r="S699" s="43"/>
      <c r="T699" s="42"/>
      <c r="U699" s="42"/>
      <c r="V699" s="42"/>
      <c r="W699" s="42"/>
    </row>
    <row r="700" spans="1:23" ht="15" customHeight="1">
      <c r="A700" s="20"/>
      <c r="B700" s="21">
        <v>699</v>
      </c>
      <c r="C700" s="22"/>
      <c r="D700" s="22"/>
      <c r="E700" s="23"/>
      <c r="F700" s="24"/>
      <c r="G700" s="25"/>
      <c r="H700" s="26"/>
      <c r="I700" s="46"/>
      <c r="J700" s="47"/>
      <c r="K700" s="47"/>
      <c r="L700" s="31"/>
      <c r="M700" s="40"/>
      <c r="N700" s="40"/>
      <c r="O700" s="40"/>
      <c r="P700" s="41"/>
      <c r="Q700" s="42"/>
      <c r="R700" s="43"/>
      <c r="S700" s="43"/>
      <c r="T700" s="42"/>
      <c r="U700" s="42"/>
      <c r="V700" s="42"/>
      <c r="W700" s="42"/>
    </row>
    <row r="701" spans="1:23" ht="15" customHeight="1">
      <c r="A701" s="20"/>
      <c r="B701" s="21">
        <v>700</v>
      </c>
      <c r="C701" s="22"/>
      <c r="D701" s="22"/>
      <c r="E701" s="23"/>
      <c r="F701" s="24"/>
      <c r="G701" s="25"/>
      <c r="H701" s="26"/>
      <c r="I701" s="46"/>
      <c r="J701" s="47"/>
      <c r="K701" s="47"/>
      <c r="L701" s="31"/>
      <c r="M701" s="40"/>
      <c r="N701" s="40"/>
      <c r="O701" s="40"/>
      <c r="P701" s="41"/>
      <c r="Q701" s="42"/>
      <c r="R701" s="43"/>
      <c r="S701" s="43"/>
      <c r="T701" s="42"/>
      <c r="U701" s="42"/>
      <c r="V701" s="42"/>
      <c r="W701" s="42"/>
    </row>
    <row r="702" spans="1:23" ht="15" customHeight="1">
      <c r="A702" s="20"/>
      <c r="B702" s="21">
        <v>701</v>
      </c>
      <c r="C702" s="22"/>
      <c r="D702" s="22"/>
      <c r="E702" s="23"/>
      <c r="F702" s="24"/>
      <c r="G702" s="25"/>
      <c r="H702" s="26"/>
      <c r="I702" s="46"/>
      <c r="J702" s="47"/>
      <c r="K702" s="47"/>
      <c r="L702" s="31"/>
      <c r="M702" s="40"/>
      <c r="N702" s="40"/>
      <c r="O702" s="40"/>
      <c r="P702" s="41"/>
      <c r="Q702" s="42"/>
      <c r="R702" s="43"/>
      <c r="S702" s="43"/>
      <c r="T702" s="42"/>
      <c r="U702" s="42"/>
      <c r="V702" s="42"/>
      <c r="W702" s="42"/>
    </row>
    <row r="703" spans="1:23" ht="15" customHeight="1">
      <c r="A703" s="20"/>
      <c r="B703" s="21">
        <v>702</v>
      </c>
      <c r="C703" s="22"/>
      <c r="D703" s="22"/>
      <c r="E703" s="23"/>
      <c r="F703" s="24"/>
      <c r="G703" s="25"/>
      <c r="H703" s="26"/>
      <c r="I703" s="46"/>
      <c r="J703" s="47"/>
      <c r="K703" s="47"/>
      <c r="L703" s="31"/>
      <c r="M703" s="40"/>
      <c r="N703" s="40"/>
      <c r="O703" s="40"/>
      <c r="P703" s="41"/>
      <c r="Q703" s="42"/>
      <c r="R703" s="43"/>
      <c r="S703" s="43"/>
      <c r="T703" s="42"/>
      <c r="U703" s="42"/>
      <c r="V703" s="42"/>
      <c r="W703" s="42"/>
    </row>
    <row r="704" spans="1:23" ht="15" customHeight="1">
      <c r="A704" s="20"/>
      <c r="B704" s="21">
        <v>703</v>
      </c>
      <c r="C704" s="22"/>
      <c r="D704" s="22"/>
      <c r="E704" s="23"/>
      <c r="F704" s="24"/>
      <c r="G704" s="25"/>
      <c r="H704" s="26"/>
      <c r="I704" s="46"/>
      <c r="J704" s="47"/>
      <c r="K704" s="47"/>
      <c r="L704" s="31"/>
      <c r="M704" s="40"/>
      <c r="N704" s="40"/>
      <c r="O704" s="40"/>
      <c r="P704" s="41"/>
      <c r="Q704" s="42"/>
      <c r="R704" s="43"/>
      <c r="S704" s="43"/>
      <c r="T704" s="42"/>
      <c r="U704" s="42"/>
      <c r="V704" s="42"/>
      <c r="W704" s="42"/>
    </row>
    <row r="705" spans="1:23" ht="15" customHeight="1">
      <c r="A705" s="20"/>
      <c r="B705" s="21">
        <v>704</v>
      </c>
      <c r="C705" s="22"/>
      <c r="D705" s="22"/>
      <c r="E705" s="23"/>
      <c r="F705" s="24"/>
      <c r="G705" s="25"/>
      <c r="H705" s="26"/>
      <c r="I705" s="46"/>
      <c r="J705" s="47"/>
      <c r="K705" s="47"/>
      <c r="L705" s="31"/>
      <c r="M705" s="40"/>
      <c r="N705" s="40"/>
      <c r="O705" s="40"/>
      <c r="P705" s="41"/>
      <c r="Q705" s="42"/>
      <c r="R705" s="43"/>
      <c r="S705" s="43"/>
      <c r="T705" s="42"/>
      <c r="U705" s="42"/>
      <c r="V705" s="42"/>
      <c r="W705" s="42"/>
    </row>
    <row r="706" spans="1:23" ht="15" customHeight="1">
      <c r="A706" s="20"/>
      <c r="B706" s="21">
        <v>705</v>
      </c>
      <c r="C706" s="22"/>
      <c r="D706" s="22"/>
      <c r="E706" s="23"/>
      <c r="F706" s="24"/>
      <c r="G706" s="25"/>
      <c r="H706" s="26"/>
      <c r="I706" s="46"/>
      <c r="J706" s="47"/>
      <c r="K706" s="47"/>
      <c r="L706" s="31"/>
      <c r="M706" s="40"/>
      <c r="N706" s="40"/>
      <c r="O706" s="40"/>
      <c r="P706" s="41"/>
      <c r="Q706" s="42"/>
      <c r="R706" s="43"/>
      <c r="S706" s="43"/>
      <c r="T706" s="42"/>
      <c r="U706" s="42"/>
      <c r="V706" s="42"/>
      <c r="W706" s="42"/>
    </row>
    <row r="707" spans="1:23" ht="15" customHeight="1">
      <c r="A707" s="20"/>
      <c r="B707" s="21">
        <v>706</v>
      </c>
      <c r="C707" s="22"/>
      <c r="D707" s="22"/>
      <c r="E707" s="23"/>
      <c r="F707" s="24"/>
      <c r="G707" s="25"/>
      <c r="H707" s="26"/>
      <c r="I707" s="46"/>
      <c r="J707" s="47"/>
      <c r="K707" s="47"/>
      <c r="L707" s="31"/>
      <c r="M707" s="40"/>
      <c r="N707" s="40"/>
      <c r="O707" s="40"/>
      <c r="P707" s="41"/>
      <c r="Q707" s="42"/>
      <c r="R707" s="43"/>
      <c r="S707" s="43"/>
      <c r="T707" s="42"/>
      <c r="U707" s="42"/>
      <c r="V707" s="42"/>
      <c r="W707" s="42"/>
    </row>
    <row r="708" spans="1:23" ht="15" customHeight="1">
      <c r="A708" s="20"/>
      <c r="B708" s="21">
        <v>707</v>
      </c>
      <c r="C708" s="22"/>
      <c r="D708" s="22"/>
      <c r="E708" s="23"/>
      <c r="F708" s="24"/>
      <c r="G708" s="25"/>
      <c r="H708" s="26"/>
      <c r="I708" s="46"/>
      <c r="J708" s="47"/>
      <c r="K708" s="47"/>
      <c r="L708" s="31"/>
      <c r="M708" s="40"/>
      <c r="N708" s="40"/>
      <c r="O708" s="40"/>
      <c r="P708" s="41"/>
      <c r="Q708" s="42"/>
      <c r="R708" s="43"/>
      <c r="S708" s="43"/>
      <c r="T708" s="42"/>
      <c r="U708" s="42"/>
      <c r="V708" s="42"/>
      <c r="W708" s="42"/>
    </row>
    <row r="709" spans="1:23" ht="15" customHeight="1">
      <c r="A709" s="20"/>
      <c r="B709" s="21">
        <v>708</v>
      </c>
      <c r="C709" s="22"/>
      <c r="D709" s="22"/>
      <c r="E709" s="23"/>
      <c r="F709" s="24"/>
      <c r="G709" s="25"/>
      <c r="H709" s="26"/>
      <c r="I709" s="46"/>
      <c r="J709" s="47"/>
      <c r="K709" s="47"/>
      <c r="L709" s="31"/>
      <c r="M709" s="40"/>
      <c r="N709" s="40"/>
      <c r="O709" s="40"/>
      <c r="P709" s="41"/>
      <c r="Q709" s="42"/>
      <c r="R709" s="43"/>
      <c r="S709" s="43"/>
      <c r="T709" s="42"/>
      <c r="U709" s="42"/>
      <c r="V709" s="42"/>
      <c r="W709" s="42"/>
    </row>
    <row r="710" spans="1:23" ht="15" customHeight="1">
      <c r="A710" s="20"/>
      <c r="B710" s="21">
        <v>709</v>
      </c>
      <c r="C710" s="22"/>
      <c r="D710" s="22"/>
      <c r="E710" s="23"/>
      <c r="F710" s="24"/>
      <c r="G710" s="25"/>
      <c r="H710" s="26"/>
      <c r="I710" s="46"/>
      <c r="J710" s="47"/>
      <c r="K710" s="47"/>
      <c r="L710" s="31"/>
      <c r="M710" s="40"/>
      <c r="N710" s="40"/>
      <c r="O710" s="40"/>
      <c r="P710" s="41"/>
      <c r="Q710" s="42"/>
      <c r="R710" s="43"/>
      <c r="S710" s="43"/>
      <c r="T710" s="42"/>
      <c r="U710" s="42"/>
      <c r="V710" s="42"/>
      <c r="W710" s="42"/>
    </row>
    <row r="711" spans="1:23" ht="15" customHeight="1">
      <c r="A711" s="20"/>
      <c r="B711" s="21">
        <v>710</v>
      </c>
      <c r="C711" s="22"/>
      <c r="D711" s="22"/>
      <c r="E711" s="23"/>
      <c r="F711" s="24"/>
      <c r="G711" s="25"/>
      <c r="H711" s="26"/>
      <c r="I711" s="46"/>
      <c r="J711" s="47"/>
      <c r="K711" s="47"/>
      <c r="L711" s="31"/>
      <c r="M711" s="40"/>
      <c r="N711" s="40"/>
      <c r="O711" s="40"/>
      <c r="P711" s="41"/>
      <c r="Q711" s="42"/>
      <c r="R711" s="43"/>
      <c r="S711" s="43"/>
      <c r="T711" s="42"/>
      <c r="U711" s="42"/>
      <c r="V711" s="42"/>
      <c r="W711" s="42"/>
    </row>
    <row r="712" spans="1:23" ht="15" customHeight="1">
      <c r="A712" s="20"/>
      <c r="B712" s="21">
        <v>711</v>
      </c>
      <c r="C712" s="22"/>
      <c r="D712" s="22"/>
      <c r="E712" s="23"/>
      <c r="F712" s="24"/>
      <c r="G712" s="25"/>
      <c r="H712" s="26"/>
      <c r="I712" s="46"/>
      <c r="J712" s="47"/>
      <c r="K712" s="47"/>
      <c r="L712" s="31"/>
      <c r="M712" s="40"/>
      <c r="N712" s="40"/>
      <c r="O712" s="40"/>
      <c r="P712" s="41"/>
      <c r="Q712" s="42"/>
      <c r="R712" s="43"/>
      <c r="S712" s="43"/>
      <c r="T712" s="42"/>
      <c r="U712" s="42"/>
      <c r="V712" s="42"/>
      <c r="W712" s="42"/>
    </row>
    <row r="713" spans="1:23" ht="15" customHeight="1">
      <c r="A713" s="20"/>
      <c r="B713" s="21">
        <v>712</v>
      </c>
      <c r="C713" s="22"/>
      <c r="D713" s="22"/>
      <c r="E713" s="23"/>
      <c r="F713" s="24"/>
      <c r="G713" s="25"/>
      <c r="H713" s="26"/>
      <c r="I713" s="46"/>
      <c r="J713" s="47"/>
      <c r="K713" s="47"/>
      <c r="L713" s="31"/>
      <c r="M713" s="40"/>
      <c r="N713" s="40"/>
      <c r="O713" s="40"/>
      <c r="P713" s="41"/>
      <c r="Q713" s="42"/>
      <c r="R713" s="43"/>
      <c r="S713" s="43"/>
      <c r="T713" s="42"/>
      <c r="U713" s="42"/>
      <c r="V713" s="42"/>
      <c r="W713" s="42"/>
    </row>
    <row r="714" spans="1:23" ht="15" customHeight="1">
      <c r="A714" s="20"/>
      <c r="B714" s="21">
        <v>713</v>
      </c>
      <c r="C714" s="22"/>
      <c r="D714" s="22"/>
      <c r="E714" s="23"/>
      <c r="F714" s="24"/>
      <c r="G714" s="25"/>
      <c r="H714" s="26"/>
      <c r="I714" s="46"/>
      <c r="J714" s="47"/>
      <c r="K714" s="47"/>
      <c r="L714" s="31"/>
      <c r="M714" s="40"/>
      <c r="N714" s="40"/>
      <c r="O714" s="40"/>
      <c r="P714" s="41"/>
      <c r="Q714" s="42"/>
      <c r="R714" s="43"/>
      <c r="S714" s="43"/>
      <c r="T714" s="42"/>
      <c r="U714" s="42"/>
      <c r="V714" s="42"/>
      <c r="W714" s="42"/>
    </row>
    <row r="715" spans="1:23" ht="15" customHeight="1">
      <c r="A715" s="20"/>
      <c r="B715" s="21">
        <v>714</v>
      </c>
      <c r="C715" s="22"/>
      <c r="D715" s="22"/>
      <c r="E715" s="23"/>
      <c r="F715" s="24"/>
      <c r="G715" s="25"/>
      <c r="H715" s="26"/>
      <c r="I715" s="46"/>
      <c r="J715" s="47"/>
      <c r="K715" s="47"/>
      <c r="L715" s="31"/>
      <c r="M715" s="40"/>
      <c r="N715" s="40"/>
      <c r="O715" s="40"/>
      <c r="P715" s="41"/>
      <c r="Q715" s="42"/>
      <c r="R715" s="43"/>
      <c r="S715" s="43"/>
      <c r="T715" s="42"/>
      <c r="U715" s="42"/>
      <c r="V715" s="42"/>
      <c r="W715" s="42"/>
    </row>
    <row r="716" spans="1:23" ht="15" customHeight="1">
      <c r="A716" s="20"/>
      <c r="B716" s="21">
        <v>715</v>
      </c>
      <c r="C716" s="22"/>
      <c r="D716" s="22"/>
      <c r="E716" s="23"/>
      <c r="F716" s="24"/>
      <c r="G716" s="25"/>
      <c r="H716" s="26"/>
      <c r="I716" s="46"/>
      <c r="J716" s="47"/>
      <c r="K716" s="47"/>
      <c r="L716" s="31"/>
      <c r="M716" s="40"/>
      <c r="N716" s="40"/>
      <c r="O716" s="40"/>
      <c r="P716" s="41"/>
      <c r="Q716" s="42"/>
      <c r="R716" s="43"/>
      <c r="S716" s="43"/>
      <c r="T716" s="42"/>
      <c r="U716" s="42"/>
      <c r="V716" s="42"/>
      <c r="W716" s="42"/>
    </row>
    <row r="717" spans="1:23" ht="15" customHeight="1">
      <c r="A717" s="20"/>
      <c r="B717" s="21">
        <v>716</v>
      </c>
      <c r="C717" s="22"/>
      <c r="D717" s="22"/>
      <c r="E717" s="23"/>
      <c r="F717" s="24"/>
      <c r="G717" s="25"/>
      <c r="H717" s="26"/>
      <c r="I717" s="46"/>
      <c r="J717" s="47"/>
      <c r="K717" s="47"/>
      <c r="L717" s="31"/>
      <c r="M717" s="40"/>
      <c r="N717" s="40"/>
      <c r="O717" s="40"/>
      <c r="P717" s="41"/>
      <c r="Q717" s="42"/>
      <c r="R717" s="43"/>
      <c r="S717" s="43"/>
      <c r="T717" s="42"/>
      <c r="U717" s="42"/>
      <c r="V717" s="42"/>
      <c r="W717" s="42"/>
    </row>
    <row r="718" spans="1:23" ht="15" customHeight="1">
      <c r="A718" s="20"/>
      <c r="B718" s="21">
        <v>717</v>
      </c>
      <c r="C718" s="22"/>
      <c r="D718" s="22"/>
      <c r="E718" s="23"/>
      <c r="F718" s="24"/>
      <c r="G718" s="25"/>
      <c r="H718" s="26"/>
      <c r="I718" s="46"/>
      <c r="J718" s="47"/>
      <c r="K718" s="47"/>
      <c r="L718" s="31"/>
      <c r="M718" s="40"/>
      <c r="N718" s="40"/>
      <c r="O718" s="40"/>
      <c r="P718" s="41"/>
      <c r="Q718" s="42"/>
      <c r="R718" s="43"/>
      <c r="S718" s="43"/>
      <c r="T718" s="42"/>
      <c r="U718" s="42"/>
      <c r="V718" s="42"/>
      <c r="W718" s="42"/>
    </row>
    <row r="719" spans="1:23" ht="15" customHeight="1">
      <c r="A719" s="20"/>
      <c r="B719" s="21">
        <v>718</v>
      </c>
      <c r="C719" s="22"/>
      <c r="D719" s="22"/>
      <c r="E719" s="23"/>
      <c r="F719" s="24"/>
      <c r="G719" s="25"/>
      <c r="H719" s="26"/>
      <c r="I719" s="46"/>
      <c r="J719" s="47"/>
      <c r="K719" s="47"/>
      <c r="L719" s="31"/>
      <c r="M719" s="40"/>
      <c r="N719" s="40"/>
      <c r="O719" s="40"/>
      <c r="P719" s="41"/>
      <c r="Q719" s="42"/>
      <c r="R719" s="43"/>
      <c r="S719" s="43"/>
      <c r="T719" s="42"/>
      <c r="U719" s="42"/>
      <c r="V719" s="42"/>
      <c r="W719" s="42"/>
    </row>
    <row r="720" spans="1:23" ht="15" customHeight="1">
      <c r="A720" s="20"/>
      <c r="B720" s="21">
        <v>719</v>
      </c>
      <c r="C720" s="22"/>
      <c r="D720" s="22"/>
      <c r="E720" s="23"/>
      <c r="F720" s="24"/>
      <c r="G720" s="25"/>
      <c r="H720" s="26"/>
      <c r="I720" s="46"/>
      <c r="J720" s="47"/>
      <c r="K720" s="47"/>
      <c r="L720" s="31"/>
      <c r="M720" s="40"/>
      <c r="N720" s="40"/>
      <c r="O720" s="40"/>
      <c r="P720" s="41"/>
      <c r="Q720" s="42"/>
      <c r="R720" s="43"/>
      <c r="S720" s="43"/>
      <c r="T720" s="42"/>
      <c r="U720" s="42"/>
      <c r="V720" s="42"/>
      <c r="W720" s="42"/>
    </row>
    <row r="721" spans="1:23" ht="15" customHeight="1">
      <c r="A721" s="20"/>
      <c r="B721" s="21">
        <v>720</v>
      </c>
      <c r="C721" s="22"/>
      <c r="D721" s="22"/>
      <c r="E721" s="23"/>
      <c r="F721" s="24"/>
      <c r="G721" s="25"/>
      <c r="H721" s="26"/>
      <c r="I721" s="46"/>
      <c r="J721" s="47"/>
      <c r="K721" s="47"/>
      <c r="L721" s="31"/>
      <c r="M721" s="40"/>
      <c r="N721" s="40"/>
      <c r="O721" s="40"/>
      <c r="P721" s="41"/>
      <c r="Q721" s="42"/>
      <c r="R721" s="43"/>
      <c r="S721" s="43"/>
      <c r="T721" s="42"/>
      <c r="U721" s="42"/>
      <c r="V721" s="42"/>
      <c r="W721" s="42"/>
    </row>
    <row r="722" spans="1:23" ht="15" customHeight="1">
      <c r="A722" s="20"/>
      <c r="B722" s="21">
        <v>721</v>
      </c>
      <c r="C722" s="22"/>
      <c r="D722" s="22"/>
      <c r="E722" s="23"/>
      <c r="F722" s="24"/>
      <c r="G722" s="25"/>
      <c r="H722" s="26"/>
      <c r="I722" s="46"/>
      <c r="J722" s="47"/>
      <c r="K722" s="47"/>
      <c r="L722" s="31"/>
      <c r="M722" s="40"/>
      <c r="N722" s="40"/>
      <c r="O722" s="40"/>
      <c r="P722" s="41"/>
      <c r="Q722" s="42"/>
      <c r="R722" s="43"/>
      <c r="S722" s="43"/>
      <c r="T722" s="42"/>
      <c r="U722" s="42"/>
      <c r="V722" s="42"/>
      <c r="W722" s="42"/>
    </row>
    <row r="723" spans="1:23" ht="15" customHeight="1">
      <c r="A723" s="20"/>
      <c r="B723" s="21">
        <v>722</v>
      </c>
      <c r="C723" s="22"/>
      <c r="D723" s="22"/>
      <c r="E723" s="23"/>
      <c r="F723" s="24"/>
      <c r="G723" s="25"/>
      <c r="H723" s="26"/>
      <c r="I723" s="46"/>
      <c r="J723" s="47"/>
      <c r="K723" s="47"/>
      <c r="L723" s="31"/>
      <c r="M723" s="40"/>
      <c r="N723" s="40"/>
      <c r="O723" s="40"/>
      <c r="P723" s="41"/>
      <c r="Q723" s="42"/>
      <c r="R723" s="43"/>
      <c r="S723" s="43"/>
      <c r="T723" s="42"/>
      <c r="U723" s="42"/>
      <c r="V723" s="42"/>
      <c r="W723" s="42"/>
    </row>
    <row r="724" spans="1:23" ht="15" customHeight="1">
      <c r="A724" s="20"/>
      <c r="B724" s="21">
        <v>723</v>
      </c>
      <c r="C724" s="22"/>
      <c r="D724" s="22"/>
      <c r="E724" s="23"/>
      <c r="F724" s="24"/>
      <c r="G724" s="25"/>
      <c r="H724" s="26"/>
      <c r="I724" s="46"/>
      <c r="J724" s="47"/>
      <c r="K724" s="47"/>
      <c r="L724" s="31"/>
      <c r="M724" s="40"/>
      <c r="N724" s="40"/>
      <c r="O724" s="40"/>
      <c r="P724" s="41"/>
      <c r="Q724" s="42"/>
      <c r="R724" s="43"/>
      <c r="S724" s="43"/>
      <c r="T724" s="42"/>
      <c r="U724" s="42"/>
      <c r="V724" s="42"/>
      <c r="W724" s="42"/>
    </row>
    <row r="725" spans="1:23" ht="15" customHeight="1">
      <c r="A725" s="20"/>
      <c r="B725" s="21">
        <v>724</v>
      </c>
      <c r="C725" s="22"/>
      <c r="D725" s="22"/>
      <c r="E725" s="23"/>
      <c r="F725" s="24"/>
      <c r="G725" s="25"/>
      <c r="H725" s="26"/>
      <c r="I725" s="46"/>
      <c r="J725" s="47"/>
      <c r="K725" s="47"/>
      <c r="L725" s="31"/>
      <c r="M725" s="40"/>
      <c r="N725" s="40"/>
      <c r="O725" s="40"/>
      <c r="P725" s="41"/>
      <c r="Q725" s="42"/>
      <c r="R725" s="43"/>
      <c r="S725" s="43"/>
      <c r="T725" s="42"/>
      <c r="U725" s="42"/>
      <c r="V725" s="42"/>
      <c r="W725" s="42"/>
    </row>
    <row r="726" spans="1:23" ht="15" customHeight="1">
      <c r="A726" s="20"/>
      <c r="B726" s="21">
        <v>725</v>
      </c>
      <c r="C726" s="22"/>
      <c r="D726" s="22"/>
      <c r="E726" s="23"/>
      <c r="F726" s="24"/>
      <c r="G726" s="25"/>
      <c r="H726" s="26"/>
      <c r="I726" s="46"/>
      <c r="J726" s="47"/>
      <c r="K726" s="47"/>
      <c r="L726" s="31"/>
      <c r="M726" s="40"/>
      <c r="N726" s="40"/>
      <c r="O726" s="40"/>
      <c r="P726" s="41"/>
      <c r="Q726" s="42"/>
      <c r="R726" s="43"/>
      <c r="S726" s="43"/>
      <c r="T726" s="42"/>
      <c r="U726" s="42"/>
      <c r="V726" s="42"/>
      <c r="W726" s="42"/>
    </row>
    <row r="727" spans="1:23" ht="15" customHeight="1">
      <c r="A727" s="20"/>
      <c r="B727" s="21">
        <v>726</v>
      </c>
      <c r="C727" s="22"/>
      <c r="D727" s="22"/>
      <c r="E727" s="23"/>
      <c r="F727" s="24"/>
      <c r="G727" s="25"/>
      <c r="H727" s="26"/>
      <c r="I727" s="46"/>
      <c r="J727" s="47"/>
      <c r="K727" s="47"/>
      <c r="L727" s="31"/>
      <c r="M727" s="40"/>
      <c r="N727" s="40"/>
      <c r="O727" s="40"/>
      <c r="P727" s="41"/>
      <c r="Q727" s="42"/>
      <c r="R727" s="43"/>
      <c r="S727" s="43"/>
      <c r="T727" s="42"/>
      <c r="U727" s="42"/>
      <c r="V727" s="42"/>
      <c r="W727" s="42"/>
    </row>
    <row r="728" spans="1:23" ht="15" customHeight="1">
      <c r="A728" s="20"/>
      <c r="B728" s="21">
        <v>727</v>
      </c>
      <c r="C728" s="22"/>
      <c r="D728" s="22"/>
      <c r="E728" s="23"/>
      <c r="F728" s="24"/>
      <c r="G728" s="25"/>
      <c r="H728" s="26"/>
      <c r="I728" s="46"/>
      <c r="J728" s="47"/>
      <c r="K728" s="47"/>
      <c r="L728" s="31"/>
      <c r="M728" s="40"/>
      <c r="N728" s="40"/>
      <c r="O728" s="40"/>
      <c r="P728" s="41"/>
      <c r="Q728" s="42"/>
      <c r="R728" s="43"/>
      <c r="S728" s="43"/>
      <c r="T728" s="42"/>
      <c r="U728" s="42"/>
      <c r="V728" s="42"/>
      <c r="W728" s="42"/>
    </row>
    <row r="729" spans="1:23" ht="15" customHeight="1">
      <c r="A729" s="20"/>
      <c r="B729" s="21">
        <v>728</v>
      </c>
      <c r="C729" s="22"/>
      <c r="D729" s="22"/>
      <c r="E729" s="23"/>
      <c r="F729" s="24"/>
      <c r="G729" s="25"/>
      <c r="H729" s="26"/>
      <c r="I729" s="46"/>
      <c r="J729" s="47"/>
      <c r="K729" s="47"/>
      <c r="L729" s="31"/>
      <c r="M729" s="40"/>
      <c r="N729" s="40"/>
      <c r="O729" s="40"/>
      <c r="P729" s="41"/>
      <c r="Q729" s="42"/>
      <c r="R729" s="43"/>
      <c r="S729" s="43"/>
      <c r="T729" s="42"/>
      <c r="U729" s="42"/>
      <c r="V729" s="42"/>
      <c r="W729" s="42"/>
    </row>
    <row r="730" spans="1:23" ht="15" customHeight="1">
      <c r="A730" s="20"/>
      <c r="B730" s="21">
        <v>729</v>
      </c>
      <c r="C730" s="22"/>
      <c r="D730" s="22"/>
      <c r="E730" s="23"/>
      <c r="F730" s="24"/>
      <c r="G730" s="25"/>
      <c r="H730" s="26"/>
      <c r="I730" s="46"/>
      <c r="J730" s="47"/>
      <c r="K730" s="47"/>
      <c r="L730" s="31"/>
      <c r="M730" s="40"/>
      <c r="N730" s="40"/>
      <c r="O730" s="40"/>
      <c r="P730" s="41"/>
      <c r="Q730" s="42"/>
      <c r="R730" s="43"/>
      <c r="S730" s="43"/>
      <c r="T730" s="42"/>
      <c r="U730" s="42"/>
      <c r="V730" s="42"/>
      <c r="W730" s="42"/>
    </row>
    <row r="731" spans="1:23" ht="15" customHeight="1">
      <c r="A731" s="20"/>
      <c r="B731" s="21">
        <v>730</v>
      </c>
      <c r="C731" s="22"/>
      <c r="D731" s="22"/>
      <c r="E731" s="23"/>
      <c r="F731" s="24"/>
      <c r="G731" s="25"/>
      <c r="H731" s="26"/>
      <c r="I731" s="46"/>
      <c r="J731" s="47"/>
      <c r="K731" s="47"/>
      <c r="L731" s="31"/>
      <c r="M731" s="40"/>
      <c r="N731" s="40"/>
      <c r="O731" s="40"/>
      <c r="P731" s="41"/>
      <c r="Q731" s="42"/>
      <c r="R731" s="43"/>
      <c r="S731" s="43"/>
      <c r="T731" s="42"/>
      <c r="U731" s="42"/>
      <c r="V731" s="42"/>
      <c r="W731" s="42"/>
    </row>
    <row r="732" spans="1:23" ht="15" customHeight="1">
      <c r="A732" s="20"/>
      <c r="B732" s="21">
        <v>731</v>
      </c>
      <c r="C732" s="22"/>
      <c r="D732" s="22"/>
      <c r="E732" s="23"/>
      <c r="F732" s="24"/>
      <c r="G732" s="25"/>
      <c r="H732" s="26"/>
      <c r="I732" s="46"/>
      <c r="J732" s="47"/>
      <c r="K732" s="47"/>
      <c r="L732" s="31"/>
      <c r="M732" s="40"/>
      <c r="N732" s="40"/>
      <c r="O732" s="40"/>
      <c r="P732" s="41"/>
      <c r="Q732" s="42"/>
      <c r="R732" s="43"/>
      <c r="S732" s="43"/>
      <c r="T732" s="42"/>
      <c r="U732" s="42"/>
      <c r="V732" s="42"/>
      <c r="W732" s="42"/>
    </row>
    <row r="733" spans="1:23" ht="15" customHeight="1">
      <c r="A733" s="20"/>
      <c r="B733" s="21">
        <v>732</v>
      </c>
      <c r="C733" s="22"/>
      <c r="D733" s="22"/>
      <c r="E733" s="23"/>
      <c r="F733" s="24"/>
      <c r="G733" s="25"/>
      <c r="H733" s="26"/>
      <c r="I733" s="46"/>
      <c r="J733" s="47"/>
      <c r="K733" s="47"/>
      <c r="L733" s="31"/>
      <c r="M733" s="40"/>
      <c r="N733" s="40"/>
      <c r="O733" s="40"/>
      <c r="P733" s="41"/>
      <c r="Q733" s="42"/>
      <c r="R733" s="43"/>
      <c r="S733" s="43"/>
      <c r="T733" s="42"/>
      <c r="U733" s="42"/>
      <c r="V733" s="42"/>
      <c r="W733" s="42"/>
    </row>
    <row r="734" spans="1:23" ht="15" customHeight="1">
      <c r="A734" s="20"/>
      <c r="B734" s="21">
        <v>733</v>
      </c>
      <c r="C734" s="22"/>
      <c r="D734" s="22"/>
      <c r="E734" s="23"/>
      <c r="F734" s="24"/>
      <c r="G734" s="25"/>
      <c r="H734" s="26"/>
      <c r="I734" s="46"/>
      <c r="J734" s="47"/>
      <c r="K734" s="47"/>
      <c r="L734" s="31"/>
      <c r="M734" s="40"/>
      <c r="N734" s="40"/>
      <c r="O734" s="40"/>
      <c r="P734" s="41"/>
      <c r="Q734" s="42"/>
      <c r="R734" s="43"/>
      <c r="S734" s="43"/>
      <c r="T734" s="42"/>
      <c r="U734" s="42"/>
      <c r="V734" s="42"/>
      <c r="W734" s="42"/>
    </row>
    <row r="735" spans="1:23" ht="15" customHeight="1">
      <c r="A735" s="20"/>
      <c r="B735" s="21">
        <v>734</v>
      </c>
      <c r="C735" s="22"/>
      <c r="D735" s="22"/>
      <c r="E735" s="23"/>
      <c r="F735" s="24"/>
      <c r="G735" s="25"/>
      <c r="H735" s="26"/>
      <c r="I735" s="46"/>
      <c r="J735" s="47"/>
      <c r="K735" s="47"/>
      <c r="L735" s="31"/>
      <c r="M735" s="40"/>
      <c r="N735" s="40"/>
      <c r="O735" s="40"/>
      <c r="P735" s="41"/>
      <c r="Q735" s="42"/>
      <c r="R735" s="43"/>
      <c r="S735" s="43"/>
      <c r="T735" s="42"/>
      <c r="U735" s="42"/>
      <c r="V735" s="42"/>
      <c r="W735" s="42"/>
    </row>
    <row r="736" spans="1:23" ht="15" customHeight="1">
      <c r="A736" s="20"/>
      <c r="B736" s="21">
        <v>735</v>
      </c>
      <c r="C736" s="22"/>
      <c r="D736" s="22"/>
      <c r="E736" s="23"/>
      <c r="F736" s="24"/>
      <c r="G736" s="25"/>
      <c r="H736" s="26"/>
      <c r="I736" s="46"/>
      <c r="J736" s="47"/>
      <c r="K736" s="47"/>
      <c r="L736" s="31"/>
      <c r="M736" s="40"/>
      <c r="N736" s="40"/>
      <c r="O736" s="40"/>
      <c r="P736" s="41"/>
      <c r="Q736" s="42"/>
      <c r="R736" s="43"/>
      <c r="S736" s="43"/>
      <c r="T736" s="42"/>
      <c r="U736" s="42"/>
      <c r="V736" s="42"/>
      <c r="W736" s="42"/>
    </row>
    <row r="737" spans="1:23" ht="15" customHeight="1">
      <c r="A737" s="20"/>
      <c r="B737" s="21">
        <v>736</v>
      </c>
      <c r="C737" s="22"/>
      <c r="D737" s="22"/>
      <c r="E737" s="23"/>
      <c r="F737" s="24"/>
      <c r="G737" s="25"/>
      <c r="H737" s="26"/>
      <c r="I737" s="46"/>
      <c r="J737" s="47"/>
      <c r="K737" s="47"/>
      <c r="L737" s="31"/>
      <c r="M737" s="40"/>
      <c r="N737" s="40"/>
      <c r="O737" s="40"/>
      <c r="P737" s="41"/>
      <c r="Q737" s="42"/>
      <c r="R737" s="43"/>
      <c r="S737" s="43"/>
      <c r="T737" s="42"/>
      <c r="U737" s="42"/>
      <c r="V737" s="42"/>
      <c r="W737" s="42"/>
    </row>
    <row r="738" spans="1:23" ht="15" customHeight="1">
      <c r="A738" s="20"/>
      <c r="B738" s="21">
        <v>737</v>
      </c>
      <c r="C738" s="22"/>
      <c r="D738" s="22"/>
      <c r="E738" s="23"/>
      <c r="F738" s="24"/>
      <c r="G738" s="25"/>
      <c r="H738" s="26"/>
      <c r="I738" s="46"/>
      <c r="J738" s="47"/>
      <c r="K738" s="47"/>
      <c r="L738" s="31"/>
      <c r="M738" s="40"/>
      <c r="N738" s="40"/>
      <c r="O738" s="40"/>
      <c r="P738" s="41"/>
      <c r="Q738" s="42"/>
      <c r="R738" s="43"/>
      <c r="S738" s="43"/>
      <c r="T738" s="42"/>
      <c r="U738" s="42"/>
      <c r="V738" s="42"/>
      <c r="W738" s="42"/>
    </row>
    <row r="739" spans="1:23" ht="15" customHeight="1">
      <c r="A739" s="20"/>
      <c r="B739" s="21">
        <v>738</v>
      </c>
      <c r="C739" s="22"/>
      <c r="D739" s="22"/>
      <c r="E739" s="23"/>
      <c r="F739" s="24"/>
      <c r="G739" s="25"/>
      <c r="H739" s="26"/>
      <c r="I739" s="46"/>
      <c r="J739" s="47"/>
      <c r="K739" s="47"/>
      <c r="L739" s="31"/>
      <c r="M739" s="40"/>
      <c r="N739" s="40"/>
      <c r="O739" s="40"/>
      <c r="P739" s="41"/>
      <c r="Q739" s="42"/>
      <c r="R739" s="43"/>
      <c r="S739" s="43"/>
      <c r="T739" s="42"/>
      <c r="U739" s="42"/>
      <c r="V739" s="42"/>
      <c r="W739" s="42"/>
    </row>
    <row r="740" spans="1:23" ht="15" customHeight="1">
      <c r="A740" s="20"/>
      <c r="B740" s="21">
        <v>739</v>
      </c>
      <c r="C740" s="22"/>
      <c r="D740" s="22"/>
      <c r="E740" s="23"/>
      <c r="F740" s="24"/>
      <c r="G740" s="25"/>
      <c r="H740" s="26"/>
      <c r="I740" s="46"/>
      <c r="J740" s="47"/>
      <c r="K740" s="47"/>
      <c r="L740" s="31"/>
      <c r="M740" s="40"/>
      <c r="N740" s="40"/>
      <c r="O740" s="40"/>
      <c r="P740" s="41"/>
      <c r="Q740" s="42"/>
      <c r="R740" s="43"/>
      <c r="S740" s="43"/>
      <c r="T740" s="42"/>
      <c r="U740" s="42"/>
      <c r="V740" s="42"/>
      <c r="W740" s="42"/>
    </row>
    <row r="741" spans="1:23" ht="15" customHeight="1">
      <c r="A741" s="20"/>
      <c r="B741" s="21">
        <v>740</v>
      </c>
      <c r="C741" s="22"/>
      <c r="D741" s="22"/>
      <c r="E741" s="23"/>
      <c r="F741" s="24"/>
      <c r="G741" s="25"/>
      <c r="H741" s="26"/>
      <c r="I741" s="46"/>
      <c r="J741" s="47"/>
      <c r="K741" s="47"/>
      <c r="L741" s="31"/>
      <c r="M741" s="40"/>
      <c r="N741" s="40"/>
      <c r="O741" s="40"/>
      <c r="P741" s="41"/>
      <c r="Q741" s="42"/>
      <c r="R741" s="43"/>
      <c r="S741" s="43"/>
      <c r="T741" s="42"/>
      <c r="U741" s="42"/>
      <c r="V741" s="42"/>
      <c r="W741" s="42"/>
    </row>
    <row r="742" spans="1:23" ht="15" customHeight="1">
      <c r="A742" s="20"/>
      <c r="B742" s="21">
        <v>741</v>
      </c>
      <c r="C742" s="22"/>
      <c r="D742" s="22"/>
      <c r="E742" s="23"/>
      <c r="F742" s="24"/>
      <c r="G742" s="25"/>
      <c r="H742" s="26"/>
      <c r="I742" s="46"/>
      <c r="J742" s="47"/>
      <c r="K742" s="47"/>
      <c r="L742" s="31"/>
      <c r="M742" s="40"/>
      <c r="N742" s="40"/>
      <c r="O742" s="40"/>
      <c r="P742" s="41"/>
      <c r="Q742" s="42"/>
      <c r="R742" s="43"/>
      <c r="S742" s="43"/>
      <c r="T742" s="42"/>
      <c r="U742" s="42"/>
      <c r="V742" s="42"/>
      <c r="W742" s="42"/>
    </row>
    <row r="743" spans="1:23" ht="15" customHeight="1">
      <c r="A743" s="20"/>
      <c r="B743" s="21">
        <v>742</v>
      </c>
      <c r="C743" s="22"/>
      <c r="D743" s="22"/>
      <c r="E743" s="23"/>
      <c r="F743" s="24"/>
      <c r="G743" s="25"/>
      <c r="H743" s="26"/>
      <c r="I743" s="46"/>
      <c r="J743" s="47"/>
      <c r="K743" s="47"/>
      <c r="L743" s="31"/>
      <c r="M743" s="40"/>
      <c r="N743" s="40"/>
      <c r="O743" s="40"/>
      <c r="P743" s="41"/>
      <c r="Q743" s="42"/>
      <c r="R743" s="43"/>
      <c r="S743" s="43"/>
      <c r="T743" s="42"/>
      <c r="U743" s="42"/>
      <c r="V743" s="42"/>
      <c r="W743" s="42"/>
    </row>
    <row r="744" spans="1:23" ht="15" customHeight="1">
      <c r="A744" s="20"/>
      <c r="B744" s="21">
        <v>743</v>
      </c>
      <c r="C744" s="22"/>
      <c r="D744" s="22"/>
      <c r="E744" s="23"/>
      <c r="F744" s="24"/>
      <c r="G744" s="25"/>
      <c r="H744" s="26"/>
      <c r="I744" s="46"/>
      <c r="J744" s="47"/>
      <c r="K744" s="47"/>
      <c r="L744" s="31"/>
      <c r="M744" s="40"/>
      <c r="N744" s="40"/>
      <c r="O744" s="40"/>
      <c r="P744" s="41"/>
      <c r="Q744" s="42"/>
      <c r="R744" s="43"/>
      <c r="S744" s="43"/>
      <c r="T744" s="42"/>
      <c r="U744" s="42"/>
      <c r="V744" s="42"/>
      <c r="W744" s="42"/>
    </row>
    <row r="745" spans="1:23" ht="15" customHeight="1">
      <c r="A745" s="20"/>
      <c r="B745" s="21">
        <v>744</v>
      </c>
      <c r="C745" s="22"/>
      <c r="D745" s="22"/>
      <c r="E745" s="23"/>
      <c r="F745" s="24"/>
      <c r="G745" s="25"/>
      <c r="H745" s="26"/>
      <c r="I745" s="46"/>
      <c r="J745" s="47"/>
      <c r="K745" s="47"/>
      <c r="L745" s="31"/>
      <c r="M745" s="40"/>
      <c r="N745" s="40"/>
      <c r="O745" s="40"/>
      <c r="P745" s="41"/>
      <c r="Q745" s="42"/>
      <c r="R745" s="43"/>
      <c r="S745" s="43"/>
      <c r="T745" s="42"/>
      <c r="U745" s="42"/>
      <c r="V745" s="42"/>
      <c r="W745" s="42"/>
    </row>
    <row r="746" spans="1:23" ht="15" customHeight="1">
      <c r="A746" s="20"/>
      <c r="B746" s="21">
        <v>745</v>
      </c>
      <c r="C746" s="22"/>
      <c r="D746" s="22"/>
      <c r="E746" s="23"/>
      <c r="F746" s="24"/>
      <c r="G746" s="25"/>
      <c r="H746" s="26"/>
      <c r="I746" s="46"/>
      <c r="J746" s="47"/>
      <c r="K746" s="47"/>
      <c r="L746" s="31"/>
      <c r="M746" s="40"/>
      <c r="N746" s="40"/>
      <c r="O746" s="40"/>
      <c r="P746" s="41"/>
      <c r="Q746" s="42"/>
      <c r="R746" s="43"/>
      <c r="S746" s="43"/>
      <c r="T746" s="42"/>
      <c r="U746" s="42"/>
      <c r="V746" s="42"/>
      <c r="W746" s="42"/>
    </row>
    <row r="747" spans="1:23" ht="15" customHeight="1">
      <c r="A747" s="20"/>
      <c r="B747" s="21">
        <v>746</v>
      </c>
      <c r="C747" s="22"/>
      <c r="D747" s="22"/>
      <c r="E747" s="23"/>
      <c r="F747" s="24"/>
      <c r="G747" s="25"/>
      <c r="H747" s="26"/>
      <c r="I747" s="46"/>
      <c r="J747" s="47"/>
      <c r="K747" s="47"/>
      <c r="L747" s="31"/>
      <c r="M747" s="40"/>
      <c r="N747" s="40"/>
      <c r="O747" s="40"/>
      <c r="P747" s="41"/>
      <c r="Q747" s="42"/>
      <c r="R747" s="43"/>
      <c r="S747" s="43"/>
      <c r="T747" s="42"/>
      <c r="U747" s="42"/>
      <c r="V747" s="42"/>
      <c r="W747" s="42"/>
    </row>
    <row r="748" spans="1:23" ht="15" customHeight="1">
      <c r="A748" s="20"/>
      <c r="B748" s="21">
        <v>747</v>
      </c>
      <c r="C748" s="22"/>
      <c r="D748" s="22"/>
      <c r="E748" s="23"/>
      <c r="F748" s="24"/>
      <c r="G748" s="25"/>
      <c r="H748" s="26"/>
      <c r="I748" s="46"/>
      <c r="J748" s="47"/>
      <c r="K748" s="47"/>
      <c r="L748" s="31"/>
      <c r="M748" s="40"/>
      <c r="N748" s="40"/>
      <c r="O748" s="40"/>
      <c r="P748" s="41"/>
      <c r="Q748" s="42"/>
      <c r="R748" s="43"/>
      <c r="S748" s="43"/>
      <c r="T748" s="42"/>
      <c r="U748" s="42"/>
      <c r="V748" s="42"/>
      <c r="W748" s="42"/>
    </row>
    <row r="749" spans="1:23" ht="15" customHeight="1">
      <c r="A749" s="20"/>
      <c r="B749" s="21">
        <v>748</v>
      </c>
      <c r="C749" s="22"/>
      <c r="D749" s="22"/>
      <c r="E749" s="23"/>
      <c r="F749" s="24"/>
      <c r="G749" s="25"/>
      <c r="H749" s="26"/>
      <c r="I749" s="46"/>
      <c r="J749" s="47"/>
      <c r="K749" s="47"/>
      <c r="L749" s="31"/>
      <c r="M749" s="40"/>
      <c r="N749" s="40"/>
      <c r="O749" s="40"/>
      <c r="P749" s="41"/>
      <c r="Q749" s="42"/>
      <c r="R749" s="43"/>
      <c r="S749" s="43"/>
      <c r="T749" s="42"/>
      <c r="U749" s="42"/>
      <c r="V749" s="42"/>
      <c r="W749" s="42"/>
    </row>
    <row r="750" spans="1:23" ht="15" customHeight="1">
      <c r="A750" s="20"/>
      <c r="B750" s="21">
        <v>749</v>
      </c>
      <c r="C750" s="22"/>
      <c r="D750" s="22"/>
      <c r="E750" s="23"/>
      <c r="F750" s="24"/>
      <c r="G750" s="25"/>
      <c r="H750" s="26"/>
      <c r="I750" s="46"/>
      <c r="J750" s="47"/>
      <c r="K750" s="47"/>
      <c r="L750" s="31"/>
      <c r="M750" s="40"/>
      <c r="N750" s="40"/>
      <c r="O750" s="40"/>
      <c r="P750" s="41"/>
      <c r="Q750" s="42"/>
      <c r="R750" s="43"/>
      <c r="S750" s="43"/>
      <c r="T750" s="42"/>
      <c r="U750" s="42"/>
      <c r="V750" s="42"/>
      <c r="W750" s="42"/>
    </row>
    <row r="751" spans="1:23" ht="15" customHeight="1">
      <c r="A751" s="20"/>
      <c r="B751" s="21">
        <v>750</v>
      </c>
      <c r="C751" s="22"/>
      <c r="D751" s="22"/>
      <c r="E751" s="23"/>
      <c r="F751" s="24"/>
      <c r="G751" s="25"/>
      <c r="H751" s="26"/>
      <c r="I751" s="46"/>
      <c r="J751" s="47"/>
      <c r="K751" s="47"/>
      <c r="L751" s="31"/>
      <c r="M751" s="40"/>
      <c r="N751" s="40"/>
      <c r="O751" s="40"/>
      <c r="P751" s="41"/>
      <c r="Q751" s="42"/>
      <c r="R751" s="43"/>
      <c r="S751" s="43"/>
      <c r="T751" s="42"/>
      <c r="U751" s="42"/>
      <c r="V751" s="42"/>
      <c r="W751" s="42"/>
    </row>
    <row r="752" spans="1:23" ht="15" customHeight="1">
      <c r="A752" s="20"/>
      <c r="B752" s="21">
        <v>751</v>
      </c>
      <c r="C752" s="22"/>
      <c r="D752" s="22"/>
      <c r="E752" s="23"/>
      <c r="F752" s="24"/>
      <c r="G752" s="25"/>
      <c r="H752" s="26"/>
      <c r="I752" s="46"/>
      <c r="J752" s="47"/>
      <c r="K752" s="47"/>
      <c r="L752" s="31"/>
      <c r="M752" s="40"/>
      <c r="N752" s="40"/>
      <c r="O752" s="40"/>
      <c r="P752" s="41"/>
      <c r="Q752" s="42"/>
      <c r="R752" s="43"/>
      <c r="S752" s="43"/>
      <c r="T752" s="42"/>
      <c r="U752" s="42"/>
      <c r="V752" s="42"/>
      <c r="W752" s="42"/>
    </row>
    <row r="753" spans="1:23" ht="15" customHeight="1">
      <c r="A753" s="20"/>
      <c r="B753" s="21">
        <v>752</v>
      </c>
      <c r="C753" s="22"/>
      <c r="D753" s="22"/>
      <c r="E753" s="23"/>
      <c r="F753" s="24"/>
      <c r="G753" s="25"/>
      <c r="H753" s="26"/>
      <c r="I753" s="46"/>
      <c r="J753" s="47"/>
      <c r="K753" s="47"/>
      <c r="L753" s="31"/>
      <c r="M753" s="40"/>
      <c r="N753" s="40"/>
      <c r="O753" s="40"/>
      <c r="P753" s="41"/>
      <c r="Q753" s="42"/>
      <c r="R753" s="43"/>
      <c r="S753" s="43"/>
      <c r="T753" s="42"/>
      <c r="U753" s="42"/>
      <c r="V753" s="42"/>
      <c r="W753" s="42"/>
    </row>
    <row r="754" spans="1:23" ht="15" customHeight="1">
      <c r="A754" s="20"/>
      <c r="B754" s="21">
        <v>753</v>
      </c>
      <c r="C754" s="22"/>
      <c r="D754" s="22"/>
      <c r="E754" s="23"/>
      <c r="F754" s="24"/>
      <c r="G754" s="25"/>
      <c r="H754" s="26"/>
      <c r="I754" s="46"/>
      <c r="J754" s="47"/>
      <c r="K754" s="47"/>
      <c r="L754" s="31"/>
      <c r="M754" s="40"/>
      <c r="N754" s="40"/>
      <c r="O754" s="40"/>
      <c r="P754" s="41"/>
      <c r="Q754" s="42"/>
      <c r="R754" s="43"/>
      <c r="S754" s="43"/>
      <c r="T754" s="42"/>
      <c r="U754" s="42"/>
      <c r="V754" s="42"/>
      <c r="W754" s="42"/>
    </row>
    <row r="755" spans="1:23" ht="15" customHeight="1">
      <c r="A755" s="20"/>
      <c r="B755" s="21">
        <v>754</v>
      </c>
      <c r="C755" s="22"/>
      <c r="D755" s="22"/>
      <c r="E755" s="23"/>
      <c r="F755" s="24"/>
      <c r="G755" s="25"/>
      <c r="H755" s="26"/>
      <c r="I755" s="46"/>
      <c r="J755" s="47"/>
      <c r="K755" s="47"/>
      <c r="L755" s="31"/>
      <c r="M755" s="40"/>
      <c r="N755" s="40"/>
      <c r="O755" s="40"/>
      <c r="P755" s="41"/>
      <c r="Q755" s="42"/>
      <c r="R755" s="43"/>
      <c r="S755" s="43"/>
      <c r="T755" s="42"/>
      <c r="U755" s="42"/>
      <c r="V755" s="42"/>
      <c r="W755" s="42"/>
    </row>
    <row r="756" spans="1:23" ht="15" customHeight="1">
      <c r="A756" s="20"/>
      <c r="B756" s="21">
        <v>755</v>
      </c>
      <c r="C756" s="22"/>
      <c r="D756" s="22"/>
      <c r="E756" s="23"/>
      <c r="F756" s="24"/>
      <c r="G756" s="25"/>
      <c r="H756" s="26"/>
      <c r="I756" s="46"/>
      <c r="J756" s="47"/>
      <c r="K756" s="47"/>
      <c r="L756" s="31"/>
      <c r="M756" s="40"/>
      <c r="N756" s="40"/>
      <c r="O756" s="40"/>
      <c r="P756" s="41"/>
      <c r="Q756" s="42"/>
      <c r="R756" s="43"/>
      <c r="S756" s="43"/>
      <c r="T756" s="42"/>
      <c r="U756" s="42"/>
      <c r="V756" s="42"/>
      <c r="W756" s="42"/>
    </row>
    <row r="757" spans="1:23" ht="15" customHeight="1">
      <c r="A757" s="20"/>
      <c r="B757" s="21">
        <v>756</v>
      </c>
      <c r="C757" s="22"/>
      <c r="D757" s="22"/>
      <c r="E757" s="23"/>
      <c r="F757" s="24"/>
      <c r="G757" s="25"/>
      <c r="H757" s="26"/>
      <c r="I757" s="46"/>
      <c r="J757" s="47"/>
      <c r="K757" s="47"/>
      <c r="L757" s="31"/>
      <c r="M757" s="40"/>
      <c r="N757" s="40"/>
      <c r="O757" s="40"/>
      <c r="P757" s="41"/>
      <c r="Q757" s="42"/>
      <c r="R757" s="43"/>
      <c r="S757" s="43"/>
      <c r="T757" s="42"/>
      <c r="U757" s="42"/>
      <c r="V757" s="42"/>
      <c r="W757" s="42"/>
    </row>
    <row r="758" spans="1:23" ht="15" customHeight="1">
      <c r="A758" s="20"/>
      <c r="B758" s="21">
        <v>757</v>
      </c>
      <c r="C758" s="22"/>
      <c r="D758" s="22"/>
      <c r="E758" s="23"/>
      <c r="F758" s="24"/>
      <c r="G758" s="25"/>
      <c r="H758" s="26"/>
      <c r="I758" s="46"/>
      <c r="J758" s="47"/>
      <c r="K758" s="47"/>
      <c r="L758" s="31"/>
      <c r="M758" s="40"/>
      <c r="N758" s="40"/>
      <c r="O758" s="40"/>
      <c r="P758" s="41"/>
      <c r="Q758" s="42"/>
      <c r="R758" s="43"/>
      <c r="S758" s="43"/>
      <c r="T758" s="42"/>
      <c r="U758" s="42"/>
      <c r="V758" s="42"/>
      <c r="W758" s="42"/>
    </row>
    <row r="759" spans="1:23" ht="15" customHeight="1">
      <c r="A759" s="20"/>
      <c r="B759" s="21">
        <v>758</v>
      </c>
      <c r="C759" s="22"/>
      <c r="D759" s="22"/>
      <c r="E759" s="23"/>
      <c r="F759" s="24"/>
      <c r="G759" s="25"/>
      <c r="H759" s="26"/>
      <c r="I759" s="46"/>
      <c r="J759" s="47"/>
      <c r="K759" s="47"/>
      <c r="L759" s="31"/>
      <c r="M759" s="40"/>
      <c r="N759" s="40"/>
      <c r="O759" s="40"/>
      <c r="P759" s="41"/>
      <c r="Q759" s="42"/>
      <c r="R759" s="43"/>
      <c r="S759" s="43"/>
      <c r="T759" s="42"/>
      <c r="U759" s="42"/>
      <c r="V759" s="42"/>
      <c r="W759" s="42"/>
    </row>
    <row r="760" spans="1:23" ht="15" customHeight="1">
      <c r="A760" s="20"/>
      <c r="B760" s="21">
        <v>759</v>
      </c>
      <c r="C760" s="22"/>
      <c r="D760" s="22"/>
      <c r="E760" s="23"/>
      <c r="F760" s="24"/>
      <c r="G760" s="25"/>
      <c r="H760" s="26"/>
      <c r="I760" s="46"/>
      <c r="J760" s="47"/>
      <c r="K760" s="47"/>
      <c r="L760" s="31"/>
      <c r="M760" s="40"/>
      <c r="N760" s="40"/>
      <c r="O760" s="40"/>
      <c r="P760" s="41"/>
      <c r="Q760" s="42"/>
      <c r="R760" s="43"/>
      <c r="S760" s="43"/>
      <c r="T760" s="42"/>
      <c r="U760" s="42"/>
      <c r="V760" s="42"/>
      <c r="W760" s="42"/>
    </row>
    <row r="761" spans="1:23" ht="15" customHeight="1">
      <c r="A761" s="20"/>
      <c r="B761" s="21">
        <v>760</v>
      </c>
      <c r="C761" s="22"/>
      <c r="D761" s="22"/>
      <c r="E761" s="23"/>
      <c r="F761" s="24"/>
      <c r="G761" s="25"/>
      <c r="H761" s="26"/>
      <c r="I761" s="46"/>
      <c r="J761" s="47"/>
      <c r="K761" s="47"/>
      <c r="L761" s="31"/>
      <c r="M761" s="40"/>
      <c r="N761" s="40"/>
      <c r="O761" s="40"/>
      <c r="P761" s="41"/>
      <c r="Q761" s="42"/>
      <c r="R761" s="43"/>
      <c r="S761" s="43"/>
      <c r="T761" s="42"/>
      <c r="U761" s="42"/>
      <c r="V761" s="42"/>
      <c r="W761" s="42"/>
    </row>
    <row r="762" spans="1:23" ht="15" customHeight="1">
      <c r="A762" s="20"/>
      <c r="B762" s="21">
        <v>761</v>
      </c>
      <c r="C762" s="22"/>
      <c r="D762" s="22"/>
      <c r="E762" s="23"/>
      <c r="F762" s="24"/>
      <c r="G762" s="25"/>
      <c r="H762" s="26"/>
      <c r="I762" s="46"/>
      <c r="J762" s="47"/>
      <c r="K762" s="47"/>
      <c r="L762" s="31"/>
      <c r="M762" s="40"/>
      <c r="N762" s="40"/>
      <c r="O762" s="40"/>
      <c r="P762" s="41"/>
      <c r="Q762" s="42"/>
      <c r="R762" s="43"/>
      <c r="S762" s="43"/>
      <c r="T762" s="42"/>
      <c r="U762" s="42"/>
      <c r="V762" s="42"/>
      <c r="W762" s="42"/>
    </row>
    <row r="763" spans="1:23" ht="15" customHeight="1">
      <c r="A763" s="20"/>
      <c r="B763" s="21">
        <v>762</v>
      </c>
      <c r="C763" s="22"/>
      <c r="D763" s="22"/>
      <c r="E763" s="23"/>
      <c r="F763" s="24"/>
      <c r="G763" s="25"/>
      <c r="H763" s="26"/>
      <c r="I763" s="46"/>
      <c r="J763" s="47"/>
      <c r="K763" s="47"/>
      <c r="L763" s="31"/>
      <c r="M763" s="40"/>
      <c r="N763" s="40"/>
      <c r="O763" s="40"/>
      <c r="P763" s="41"/>
      <c r="Q763" s="42"/>
      <c r="R763" s="43"/>
      <c r="S763" s="43"/>
      <c r="T763" s="42"/>
      <c r="U763" s="42"/>
      <c r="V763" s="42"/>
      <c r="W763" s="42"/>
    </row>
    <row r="764" spans="1:23" ht="15" customHeight="1">
      <c r="A764" s="20"/>
      <c r="B764" s="21">
        <v>763</v>
      </c>
      <c r="C764" s="22"/>
      <c r="D764" s="22"/>
      <c r="E764" s="23"/>
      <c r="F764" s="24"/>
      <c r="G764" s="25"/>
      <c r="H764" s="26"/>
      <c r="I764" s="46"/>
      <c r="J764" s="47"/>
      <c r="K764" s="47"/>
      <c r="L764" s="31"/>
      <c r="M764" s="40"/>
      <c r="N764" s="40"/>
      <c r="O764" s="40"/>
      <c r="P764" s="41"/>
      <c r="Q764" s="42"/>
      <c r="R764" s="43"/>
      <c r="S764" s="43"/>
      <c r="T764" s="42"/>
      <c r="U764" s="42"/>
      <c r="V764" s="42"/>
      <c r="W764" s="42"/>
    </row>
    <row r="765" spans="1:23" ht="15" customHeight="1">
      <c r="A765" s="20"/>
      <c r="B765" s="21">
        <v>764</v>
      </c>
      <c r="C765" s="22"/>
      <c r="D765" s="22"/>
      <c r="E765" s="23"/>
      <c r="F765" s="24"/>
      <c r="G765" s="25"/>
      <c r="H765" s="26"/>
      <c r="I765" s="46"/>
      <c r="J765" s="47"/>
      <c r="K765" s="47"/>
      <c r="L765" s="31"/>
      <c r="M765" s="40"/>
      <c r="N765" s="40"/>
      <c r="O765" s="40"/>
      <c r="P765" s="41"/>
      <c r="Q765" s="42"/>
      <c r="R765" s="43"/>
      <c r="S765" s="43"/>
      <c r="T765" s="42"/>
      <c r="U765" s="42"/>
      <c r="V765" s="42"/>
      <c r="W765" s="42"/>
    </row>
    <row r="766" spans="1:23" ht="15" customHeight="1">
      <c r="A766" s="20"/>
      <c r="B766" s="21">
        <v>765</v>
      </c>
      <c r="C766" s="22"/>
      <c r="D766" s="22"/>
      <c r="E766" s="23"/>
      <c r="F766" s="24"/>
      <c r="G766" s="25"/>
      <c r="H766" s="26"/>
      <c r="I766" s="46"/>
      <c r="J766" s="47"/>
      <c r="K766" s="47"/>
      <c r="L766" s="31"/>
      <c r="M766" s="40"/>
      <c r="N766" s="40"/>
      <c r="O766" s="40"/>
      <c r="P766" s="41"/>
      <c r="Q766" s="42"/>
      <c r="R766" s="43"/>
      <c r="S766" s="43"/>
      <c r="T766" s="42"/>
      <c r="U766" s="42"/>
      <c r="V766" s="42"/>
      <c r="W766" s="42"/>
    </row>
    <row r="767" spans="1:23" ht="15" customHeight="1">
      <c r="A767" s="20"/>
      <c r="B767" s="21">
        <v>766</v>
      </c>
      <c r="C767" s="22"/>
      <c r="D767" s="22"/>
      <c r="E767" s="23"/>
      <c r="F767" s="24"/>
      <c r="G767" s="25"/>
      <c r="H767" s="26"/>
      <c r="I767" s="46"/>
      <c r="J767" s="47"/>
      <c r="K767" s="47"/>
      <c r="L767" s="31"/>
      <c r="M767" s="40"/>
      <c r="N767" s="40"/>
      <c r="O767" s="40"/>
      <c r="P767" s="41"/>
      <c r="Q767" s="42"/>
      <c r="R767" s="43"/>
      <c r="S767" s="43"/>
      <c r="T767" s="42"/>
      <c r="U767" s="42"/>
      <c r="V767" s="42"/>
      <c r="W767" s="42"/>
    </row>
    <row r="768" spans="1:23" ht="15" customHeight="1">
      <c r="A768" s="20"/>
      <c r="B768" s="21">
        <v>767</v>
      </c>
      <c r="C768" s="22"/>
      <c r="D768" s="22"/>
      <c r="E768" s="23"/>
      <c r="F768" s="24"/>
      <c r="G768" s="25"/>
      <c r="H768" s="26"/>
      <c r="I768" s="46"/>
      <c r="J768" s="47"/>
      <c r="K768" s="47"/>
      <c r="L768" s="31"/>
      <c r="M768" s="40"/>
      <c r="N768" s="40"/>
      <c r="O768" s="40"/>
      <c r="P768" s="41"/>
      <c r="Q768" s="42"/>
      <c r="R768" s="43"/>
      <c r="S768" s="43"/>
      <c r="T768" s="42"/>
      <c r="U768" s="42"/>
      <c r="V768" s="42"/>
      <c r="W768" s="42"/>
    </row>
    <row r="769" spans="1:23" ht="15" customHeight="1">
      <c r="A769" s="20"/>
      <c r="B769" s="21">
        <v>768</v>
      </c>
      <c r="C769" s="22"/>
      <c r="D769" s="22"/>
      <c r="E769" s="23"/>
      <c r="F769" s="24"/>
      <c r="G769" s="25"/>
      <c r="H769" s="26"/>
      <c r="I769" s="46"/>
      <c r="J769" s="47"/>
      <c r="K769" s="47"/>
      <c r="L769" s="31"/>
      <c r="M769" s="40"/>
      <c r="N769" s="40"/>
      <c r="O769" s="40"/>
      <c r="P769" s="41"/>
      <c r="Q769" s="42"/>
      <c r="R769" s="43"/>
      <c r="S769" s="43"/>
      <c r="T769" s="42"/>
      <c r="U769" s="42"/>
      <c r="V769" s="42"/>
      <c r="W769" s="42"/>
    </row>
    <row r="770" spans="1:23" ht="15" customHeight="1">
      <c r="A770" s="20"/>
      <c r="B770" s="21">
        <v>769</v>
      </c>
      <c r="C770" s="22"/>
      <c r="D770" s="22"/>
      <c r="E770" s="23"/>
      <c r="F770" s="24"/>
      <c r="G770" s="25"/>
      <c r="H770" s="26"/>
      <c r="I770" s="46"/>
      <c r="J770" s="47"/>
      <c r="K770" s="47"/>
      <c r="L770" s="31"/>
      <c r="M770" s="40"/>
      <c r="N770" s="40"/>
      <c r="O770" s="40"/>
      <c r="P770" s="41"/>
      <c r="Q770" s="42"/>
      <c r="R770" s="43"/>
      <c r="S770" s="43"/>
      <c r="T770" s="42"/>
      <c r="U770" s="42"/>
      <c r="V770" s="42"/>
      <c r="W770" s="42"/>
    </row>
    <row r="771" spans="1:23" ht="15" customHeight="1">
      <c r="A771" s="20"/>
      <c r="B771" s="21">
        <v>770</v>
      </c>
      <c r="C771" s="22"/>
      <c r="D771" s="22"/>
      <c r="E771" s="23"/>
      <c r="F771" s="24"/>
      <c r="G771" s="25"/>
      <c r="H771" s="26"/>
      <c r="I771" s="46"/>
      <c r="J771" s="47"/>
      <c r="K771" s="47"/>
      <c r="L771" s="31"/>
      <c r="M771" s="40"/>
      <c r="N771" s="40"/>
      <c r="O771" s="40"/>
      <c r="P771" s="41"/>
      <c r="Q771" s="42"/>
      <c r="R771" s="43"/>
      <c r="S771" s="43"/>
      <c r="T771" s="42"/>
      <c r="U771" s="42"/>
      <c r="V771" s="42"/>
      <c r="W771" s="42"/>
    </row>
    <row r="772" spans="1:23" ht="15" customHeight="1">
      <c r="A772" s="20"/>
      <c r="B772" s="21">
        <v>771</v>
      </c>
      <c r="C772" s="22"/>
      <c r="D772" s="22"/>
      <c r="E772" s="23"/>
      <c r="F772" s="24"/>
      <c r="G772" s="25"/>
      <c r="H772" s="26"/>
      <c r="I772" s="46"/>
      <c r="J772" s="47"/>
      <c r="K772" s="47"/>
      <c r="L772" s="31"/>
      <c r="M772" s="40"/>
      <c r="N772" s="40"/>
      <c r="O772" s="40"/>
      <c r="P772" s="41"/>
      <c r="Q772" s="42"/>
      <c r="R772" s="43"/>
      <c r="S772" s="43"/>
      <c r="T772" s="42"/>
      <c r="U772" s="42"/>
      <c r="V772" s="42"/>
      <c r="W772" s="42"/>
    </row>
    <row r="773" spans="1:23" ht="15" customHeight="1">
      <c r="A773" s="20"/>
      <c r="B773" s="21">
        <v>772</v>
      </c>
      <c r="C773" s="22"/>
      <c r="D773" s="22"/>
      <c r="E773" s="23"/>
      <c r="F773" s="24"/>
      <c r="G773" s="25"/>
      <c r="H773" s="26"/>
      <c r="I773" s="46"/>
      <c r="J773" s="47"/>
      <c r="K773" s="47"/>
      <c r="L773" s="31"/>
      <c r="M773" s="40"/>
      <c r="N773" s="40"/>
      <c r="O773" s="40"/>
      <c r="P773" s="41"/>
      <c r="Q773" s="42"/>
      <c r="R773" s="43"/>
      <c r="S773" s="43"/>
      <c r="T773" s="42"/>
      <c r="U773" s="42"/>
      <c r="V773" s="42"/>
      <c r="W773" s="42"/>
    </row>
    <row r="774" spans="1:23" ht="15" customHeight="1">
      <c r="A774" s="20"/>
      <c r="B774" s="21">
        <v>773</v>
      </c>
      <c r="C774" s="22"/>
      <c r="D774" s="22"/>
      <c r="E774" s="23"/>
      <c r="F774" s="24"/>
      <c r="G774" s="25"/>
      <c r="H774" s="26"/>
      <c r="I774" s="46"/>
      <c r="J774" s="47"/>
      <c r="K774" s="47"/>
      <c r="L774" s="31"/>
      <c r="M774" s="40"/>
      <c r="N774" s="40"/>
      <c r="O774" s="40"/>
      <c r="P774" s="41"/>
      <c r="Q774" s="42"/>
      <c r="R774" s="43"/>
      <c r="S774" s="43"/>
      <c r="T774" s="42"/>
      <c r="U774" s="42"/>
      <c r="V774" s="42"/>
      <c r="W774" s="42"/>
    </row>
    <row r="775" spans="1:23" ht="15" customHeight="1">
      <c r="A775" s="20"/>
      <c r="B775" s="21">
        <v>774</v>
      </c>
      <c r="C775" s="22"/>
      <c r="D775" s="22"/>
      <c r="E775" s="23"/>
      <c r="F775" s="24"/>
      <c r="G775" s="25"/>
      <c r="H775" s="26"/>
      <c r="I775" s="46"/>
      <c r="J775" s="47"/>
      <c r="K775" s="47"/>
      <c r="L775" s="31"/>
      <c r="M775" s="40"/>
      <c r="N775" s="40"/>
      <c r="O775" s="40"/>
      <c r="P775" s="41"/>
      <c r="Q775" s="42"/>
      <c r="R775" s="43"/>
      <c r="S775" s="43"/>
      <c r="T775" s="42"/>
      <c r="U775" s="42"/>
      <c r="V775" s="42"/>
      <c r="W775" s="42"/>
    </row>
    <row r="776" spans="1:23" ht="15" customHeight="1">
      <c r="A776" s="20"/>
      <c r="B776" s="21">
        <v>775</v>
      </c>
      <c r="C776" s="22"/>
      <c r="D776" s="22"/>
      <c r="E776" s="23"/>
      <c r="F776" s="24"/>
      <c r="G776" s="25"/>
      <c r="H776" s="26"/>
      <c r="I776" s="46"/>
      <c r="J776" s="47"/>
      <c r="K776" s="47"/>
      <c r="L776" s="31"/>
      <c r="M776" s="40"/>
      <c r="N776" s="40"/>
      <c r="O776" s="40"/>
      <c r="P776" s="41"/>
      <c r="Q776" s="42"/>
      <c r="R776" s="43"/>
      <c r="S776" s="43"/>
      <c r="T776" s="42"/>
      <c r="U776" s="42"/>
      <c r="V776" s="42"/>
      <c r="W776" s="42"/>
    </row>
    <row r="777" spans="1:23" ht="15" customHeight="1">
      <c r="A777" s="20"/>
      <c r="B777" s="21">
        <v>776</v>
      </c>
      <c r="C777" s="22"/>
      <c r="D777" s="22"/>
      <c r="E777" s="23"/>
      <c r="F777" s="24"/>
      <c r="G777" s="25"/>
      <c r="H777" s="26"/>
      <c r="I777" s="46"/>
      <c r="J777" s="47"/>
      <c r="K777" s="47"/>
      <c r="L777" s="31"/>
      <c r="M777" s="40"/>
      <c r="N777" s="40"/>
      <c r="O777" s="40"/>
      <c r="P777" s="41"/>
      <c r="Q777" s="42"/>
      <c r="R777" s="43"/>
      <c r="S777" s="43"/>
      <c r="T777" s="42"/>
      <c r="U777" s="42"/>
      <c r="V777" s="42"/>
      <c r="W777" s="42"/>
    </row>
    <row r="778" spans="1:23" ht="15" customHeight="1">
      <c r="A778" s="20"/>
      <c r="B778" s="21">
        <v>777</v>
      </c>
      <c r="C778" s="22"/>
      <c r="D778" s="22"/>
      <c r="E778" s="23"/>
      <c r="F778" s="24"/>
      <c r="G778" s="25"/>
      <c r="H778" s="26"/>
      <c r="I778" s="46"/>
      <c r="J778" s="47"/>
      <c r="K778" s="47"/>
      <c r="L778" s="31"/>
      <c r="M778" s="40"/>
      <c r="N778" s="40"/>
      <c r="O778" s="40"/>
      <c r="P778" s="41"/>
      <c r="Q778" s="42"/>
      <c r="R778" s="43"/>
      <c r="S778" s="43"/>
      <c r="T778" s="42"/>
      <c r="U778" s="42"/>
      <c r="V778" s="42"/>
      <c r="W778" s="42"/>
    </row>
    <row r="779" spans="1:23" ht="15" customHeight="1">
      <c r="A779" s="20"/>
      <c r="B779" s="21">
        <v>778</v>
      </c>
      <c r="C779" s="22"/>
      <c r="D779" s="22"/>
      <c r="E779" s="23"/>
      <c r="F779" s="24"/>
      <c r="G779" s="25"/>
      <c r="H779" s="26"/>
      <c r="I779" s="46"/>
      <c r="J779" s="47"/>
      <c r="K779" s="47"/>
      <c r="L779" s="31"/>
      <c r="M779" s="40"/>
      <c r="N779" s="40"/>
      <c r="O779" s="40"/>
      <c r="P779" s="41"/>
      <c r="Q779" s="42"/>
      <c r="R779" s="43"/>
      <c r="S779" s="43"/>
      <c r="T779" s="42"/>
      <c r="U779" s="42"/>
      <c r="V779" s="42"/>
      <c r="W779" s="42"/>
    </row>
    <row r="780" spans="1:23" ht="15" customHeight="1">
      <c r="A780" s="20"/>
      <c r="B780" s="21">
        <v>779</v>
      </c>
      <c r="C780" s="22"/>
      <c r="D780" s="22"/>
      <c r="E780" s="23"/>
      <c r="F780" s="24"/>
      <c r="G780" s="25"/>
      <c r="H780" s="26"/>
      <c r="I780" s="46"/>
      <c r="J780" s="47"/>
      <c r="K780" s="47"/>
      <c r="L780" s="31"/>
      <c r="M780" s="40"/>
      <c r="N780" s="40"/>
      <c r="O780" s="40"/>
      <c r="P780" s="41"/>
      <c r="Q780" s="42"/>
      <c r="R780" s="43"/>
      <c r="S780" s="43"/>
      <c r="T780" s="42"/>
      <c r="U780" s="42"/>
      <c r="V780" s="42"/>
      <c r="W780" s="42"/>
    </row>
    <row r="781" spans="1:23" ht="15" customHeight="1">
      <c r="A781" s="20"/>
      <c r="B781" s="21">
        <v>780</v>
      </c>
      <c r="C781" s="22"/>
      <c r="D781" s="22"/>
      <c r="E781" s="23"/>
      <c r="F781" s="24"/>
      <c r="G781" s="25"/>
      <c r="H781" s="26"/>
      <c r="I781" s="46"/>
      <c r="J781" s="47"/>
      <c r="K781" s="47"/>
      <c r="L781" s="31"/>
      <c r="M781" s="40"/>
      <c r="N781" s="40"/>
      <c r="O781" s="40"/>
      <c r="P781" s="41"/>
      <c r="Q781" s="42"/>
      <c r="R781" s="43"/>
      <c r="S781" s="43"/>
      <c r="T781" s="42"/>
      <c r="U781" s="42"/>
      <c r="V781" s="42"/>
      <c r="W781" s="42"/>
    </row>
    <row r="782" spans="1:23" ht="15" customHeight="1">
      <c r="A782" s="20"/>
      <c r="B782" s="21">
        <v>781</v>
      </c>
      <c r="C782" s="22"/>
      <c r="D782" s="22"/>
      <c r="E782" s="23"/>
      <c r="F782" s="24"/>
      <c r="G782" s="25"/>
      <c r="H782" s="26"/>
      <c r="I782" s="46"/>
      <c r="J782" s="47"/>
      <c r="K782" s="47"/>
      <c r="L782" s="31"/>
      <c r="M782" s="40"/>
      <c r="N782" s="40"/>
      <c r="O782" s="40"/>
      <c r="P782" s="41"/>
      <c r="Q782" s="42"/>
      <c r="R782" s="43"/>
      <c r="S782" s="43"/>
      <c r="T782" s="42"/>
      <c r="U782" s="42"/>
      <c r="V782" s="42"/>
      <c r="W782" s="42"/>
    </row>
    <row r="783" spans="1:23" ht="15" customHeight="1">
      <c r="A783" s="20"/>
      <c r="B783" s="21">
        <v>782</v>
      </c>
      <c r="C783" s="22"/>
      <c r="D783" s="22"/>
      <c r="E783" s="23"/>
      <c r="F783" s="24"/>
      <c r="G783" s="25"/>
      <c r="H783" s="26"/>
      <c r="I783" s="46"/>
      <c r="J783" s="47"/>
      <c r="K783" s="47"/>
      <c r="L783" s="31"/>
      <c r="M783" s="40"/>
      <c r="N783" s="40"/>
      <c r="O783" s="40"/>
      <c r="P783" s="41"/>
      <c r="Q783" s="42"/>
      <c r="R783" s="43"/>
      <c r="S783" s="43"/>
      <c r="T783" s="42"/>
      <c r="U783" s="42"/>
      <c r="V783" s="42"/>
      <c r="W783" s="42"/>
    </row>
    <row r="784" spans="1:23" ht="15" customHeight="1">
      <c r="A784" s="20"/>
      <c r="B784" s="21">
        <v>783</v>
      </c>
      <c r="C784" s="22"/>
      <c r="D784" s="22"/>
      <c r="E784" s="23"/>
      <c r="F784" s="24"/>
      <c r="G784" s="25"/>
      <c r="H784" s="26"/>
      <c r="I784" s="46"/>
      <c r="J784" s="47"/>
      <c r="K784" s="47"/>
      <c r="L784" s="31"/>
      <c r="M784" s="40"/>
      <c r="N784" s="40"/>
      <c r="O784" s="40"/>
      <c r="P784" s="41"/>
      <c r="Q784" s="42"/>
      <c r="R784" s="43"/>
      <c r="S784" s="43"/>
      <c r="T784" s="42"/>
      <c r="U784" s="42"/>
      <c r="V784" s="42"/>
      <c r="W784" s="42"/>
    </row>
    <row r="785" spans="1:23" ht="15" customHeight="1">
      <c r="A785" s="20"/>
      <c r="B785" s="21">
        <v>784</v>
      </c>
      <c r="C785" s="22"/>
      <c r="D785" s="22"/>
      <c r="E785" s="23"/>
      <c r="F785" s="24"/>
      <c r="G785" s="25"/>
      <c r="H785" s="26"/>
      <c r="I785" s="46"/>
      <c r="J785" s="47"/>
      <c r="K785" s="47"/>
      <c r="L785" s="31"/>
      <c r="M785" s="40"/>
      <c r="N785" s="40"/>
      <c r="O785" s="40"/>
      <c r="P785" s="41"/>
      <c r="Q785" s="42"/>
      <c r="R785" s="43"/>
      <c r="S785" s="43"/>
      <c r="T785" s="42"/>
      <c r="U785" s="42"/>
      <c r="V785" s="42"/>
      <c r="W785" s="42"/>
    </row>
    <row r="786" spans="1:23" ht="15" customHeight="1">
      <c r="A786" s="20"/>
      <c r="B786" s="21">
        <v>785</v>
      </c>
      <c r="C786" s="22"/>
      <c r="D786" s="22"/>
      <c r="E786" s="23"/>
      <c r="F786" s="24"/>
      <c r="G786" s="25"/>
      <c r="H786" s="26"/>
      <c r="I786" s="46"/>
      <c r="J786" s="47"/>
      <c r="K786" s="47"/>
      <c r="L786" s="31"/>
      <c r="M786" s="40"/>
      <c r="N786" s="40"/>
      <c r="O786" s="40"/>
      <c r="P786" s="41"/>
      <c r="Q786" s="42"/>
      <c r="R786" s="43"/>
      <c r="S786" s="43"/>
      <c r="T786" s="42"/>
      <c r="U786" s="42"/>
      <c r="V786" s="42"/>
      <c r="W786" s="42"/>
    </row>
    <row r="787" spans="1:23" ht="15" customHeight="1">
      <c r="A787" s="20"/>
      <c r="B787" s="21">
        <v>786</v>
      </c>
      <c r="C787" s="22"/>
      <c r="D787" s="22"/>
      <c r="E787" s="23"/>
      <c r="F787" s="24"/>
      <c r="G787" s="25"/>
      <c r="H787" s="26"/>
      <c r="I787" s="46"/>
      <c r="J787" s="47"/>
      <c r="K787" s="47"/>
      <c r="L787" s="31"/>
      <c r="M787" s="40"/>
      <c r="N787" s="40"/>
      <c r="O787" s="40"/>
      <c r="P787" s="41"/>
      <c r="Q787" s="42"/>
      <c r="R787" s="43"/>
      <c r="S787" s="43"/>
      <c r="T787" s="42"/>
      <c r="U787" s="42"/>
      <c r="V787" s="42"/>
      <c r="W787" s="42"/>
    </row>
    <row r="788" spans="1:23" ht="15" customHeight="1">
      <c r="A788" s="20"/>
      <c r="B788" s="21">
        <v>787</v>
      </c>
      <c r="C788" s="22"/>
      <c r="D788" s="22"/>
      <c r="E788" s="23"/>
      <c r="F788" s="24"/>
      <c r="G788" s="25"/>
      <c r="H788" s="26"/>
      <c r="I788" s="46"/>
      <c r="J788" s="47"/>
      <c r="K788" s="47"/>
      <c r="L788" s="31"/>
      <c r="M788" s="40"/>
      <c r="N788" s="40"/>
      <c r="O788" s="40"/>
      <c r="P788" s="41"/>
      <c r="Q788" s="42"/>
      <c r="R788" s="43"/>
      <c r="S788" s="43"/>
      <c r="T788" s="42"/>
      <c r="U788" s="42"/>
      <c r="V788" s="42"/>
      <c r="W788" s="42"/>
    </row>
    <row r="789" spans="1:23" ht="15" customHeight="1">
      <c r="A789" s="20"/>
      <c r="B789" s="21">
        <v>788</v>
      </c>
      <c r="C789" s="22"/>
      <c r="D789" s="22"/>
      <c r="E789" s="23"/>
      <c r="F789" s="24"/>
      <c r="G789" s="25"/>
      <c r="H789" s="26"/>
      <c r="I789" s="46"/>
      <c r="J789" s="47"/>
      <c r="K789" s="47"/>
      <c r="L789" s="31"/>
      <c r="M789" s="40"/>
      <c r="N789" s="40"/>
      <c r="O789" s="40"/>
      <c r="P789" s="41"/>
      <c r="Q789" s="42"/>
      <c r="R789" s="43"/>
      <c r="S789" s="43"/>
      <c r="T789" s="42"/>
      <c r="U789" s="42"/>
      <c r="V789" s="42"/>
      <c r="W789" s="42"/>
    </row>
    <row r="790" spans="1:23" ht="15" customHeight="1">
      <c r="A790" s="20"/>
      <c r="B790" s="21">
        <v>789</v>
      </c>
      <c r="C790" s="22"/>
      <c r="D790" s="22"/>
      <c r="E790" s="23"/>
      <c r="F790" s="24"/>
      <c r="G790" s="25"/>
      <c r="H790" s="26"/>
      <c r="I790" s="46"/>
      <c r="J790" s="47"/>
      <c r="K790" s="47"/>
      <c r="L790" s="31"/>
      <c r="M790" s="40"/>
      <c r="N790" s="40"/>
      <c r="O790" s="40"/>
      <c r="P790" s="41"/>
      <c r="Q790" s="42"/>
      <c r="R790" s="43"/>
      <c r="S790" s="43"/>
      <c r="T790" s="42"/>
      <c r="U790" s="42"/>
      <c r="V790" s="42"/>
      <c r="W790" s="42"/>
    </row>
    <row r="791" spans="1:23" ht="15" customHeight="1">
      <c r="A791" s="20"/>
      <c r="B791" s="21">
        <v>790</v>
      </c>
      <c r="C791" s="22"/>
      <c r="D791" s="22"/>
      <c r="E791" s="23"/>
      <c r="F791" s="24"/>
      <c r="G791" s="25"/>
      <c r="H791" s="26"/>
      <c r="I791" s="46"/>
      <c r="J791" s="47"/>
      <c r="K791" s="47"/>
      <c r="L791" s="31"/>
      <c r="M791" s="40"/>
      <c r="N791" s="40"/>
      <c r="O791" s="40"/>
      <c r="P791" s="41"/>
      <c r="Q791" s="42"/>
      <c r="R791" s="43"/>
      <c r="S791" s="43"/>
      <c r="T791" s="42"/>
      <c r="U791" s="42"/>
      <c r="V791" s="42"/>
      <c r="W791" s="42"/>
    </row>
    <row r="792" spans="1:23" ht="15" customHeight="1">
      <c r="A792" s="20"/>
      <c r="B792" s="21">
        <v>791</v>
      </c>
      <c r="C792" s="22"/>
      <c r="D792" s="22"/>
      <c r="E792" s="23"/>
      <c r="F792" s="24"/>
      <c r="G792" s="25"/>
      <c r="H792" s="26"/>
      <c r="I792" s="46"/>
      <c r="J792" s="47"/>
      <c r="K792" s="47"/>
      <c r="L792" s="31"/>
      <c r="M792" s="40"/>
      <c r="N792" s="40"/>
      <c r="O792" s="40"/>
      <c r="P792" s="41"/>
      <c r="Q792" s="42"/>
      <c r="R792" s="43"/>
      <c r="S792" s="43"/>
      <c r="T792" s="42"/>
      <c r="U792" s="42"/>
      <c r="V792" s="42"/>
      <c r="W792" s="42"/>
    </row>
    <row r="793" spans="1:23" ht="15" customHeight="1">
      <c r="A793" s="20"/>
      <c r="B793" s="21">
        <v>792</v>
      </c>
      <c r="C793" s="22"/>
      <c r="D793" s="22"/>
      <c r="E793" s="23"/>
      <c r="F793" s="24"/>
      <c r="G793" s="25"/>
      <c r="H793" s="26"/>
      <c r="I793" s="46"/>
      <c r="J793" s="47"/>
      <c r="K793" s="47"/>
      <c r="L793" s="31"/>
      <c r="M793" s="40"/>
      <c r="N793" s="40"/>
      <c r="O793" s="40"/>
      <c r="P793" s="41"/>
      <c r="Q793" s="42"/>
      <c r="R793" s="43"/>
      <c r="S793" s="43"/>
      <c r="T793" s="42"/>
      <c r="U793" s="42"/>
      <c r="V793" s="42"/>
      <c r="W793" s="42"/>
    </row>
    <row r="794" spans="1:23" ht="15" customHeight="1">
      <c r="A794" s="20"/>
      <c r="B794" s="21">
        <v>793</v>
      </c>
      <c r="C794" s="22"/>
      <c r="D794" s="22"/>
      <c r="E794" s="23"/>
      <c r="F794" s="24"/>
      <c r="G794" s="25"/>
      <c r="H794" s="26"/>
      <c r="I794" s="46"/>
      <c r="J794" s="47"/>
      <c r="K794" s="47"/>
      <c r="L794" s="31"/>
      <c r="M794" s="40"/>
      <c r="N794" s="40"/>
      <c r="O794" s="40"/>
      <c r="P794" s="41"/>
      <c r="Q794" s="42"/>
      <c r="R794" s="43"/>
      <c r="S794" s="43"/>
      <c r="T794" s="42"/>
      <c r="U794" s="42"/>
      <c r="V794" s="42"/>
      <c r="W794" s="42"/>
    </row>
    <row r="795" spans="1:23" ht="15" customHeight="1">
      <c r="A795" s="20"/>
      <c r="B795" s="21">
        <v>794</v>
      </c>
      <c r="C795" s="22"/>
      <c r="D795" s="22"/>
      <c r="E795" s="23"/>
      <c r="F795" s="24"/>
      <c r="G795" s="25"/>
      <c r="H795" s="26"/>
      <c r="I795" s="46"/>
      <c r="J795" s="47"/>
      <c r="K795" s="47"/>
      <c r="L795" s="31"/>
      <c r="M795" s="40"/>
      <c r="N795" s="40"/>
      <c r="O795" s="40"/>
      <c r="P795" s="41"/>
      <c r="Q795" s="42"/>
      <c r="R795" s="43"/>
      <c r="S795" s="43"/>
      <c r="T795" s="42"/>
      <c r="U795" s="42"/>
      <c r="V795" s="42"/>
      <c r="W795" s="42"/>
    </row>
    <row r="796" spans="1:23" ht="15" customHeight="1">
      <c r="A796" s="20"/>
      <c r="B796" s="21">
        <v>795</v>
      </c>
      <c r="C796" s="22"/>
      <c r="D796" s="22"/>
      <c r="E796" s="23"/>
      <c r="F796" s="24"/>
      <c r="G796" s="25"/>
      <c r="H796" s="26"/>
      <c r="I796" s="46"/>
      <c r="J796" s="47"/>
      <c r="K796" s="47"/>
      <c r="L796" s="31"/>
      <c r="M796" s="40"/>
      <c r="N796" s="40"/>
      <c r="O796" s="40"/>
      <c r="P796" s="41"/>
      <c r="Q796" s="42"/>
      <c r="R796" s="43"/>
      <c r="S796" s="43"/>
      <c r="T796" s="42"/>
      <c r="U796" s="42"/>
      <c r="V796" s="42"/>
      <c r="W796" s="42"/>
    </row>
    <row r="797" spans="1:23" ht="15" customHeight="1">
      <c r="A797" s="20"/>
      <c r="B797" s="21">
        <v>796</v>
      </c>
      <c r="C797" s="22"/>
      <c r="D797" s="22"/>
      <c r="E797" s="23"/>
      <c r="F797" s="24"/>
      <c r="G797" s="25"/>
      <c r="H797" s="26"/>
      <c r="I797" s="46"/>
      <c r="J797" s="47"/>
      <c r="K797" s="47"/>
      <c r="L797" s="31"/>
      <c r="M797" s="40"/>
      <c r="N797" s="40"/>
      <c r="O797" s="40"/>
      <c r="P797" s="41"/>
      <c r="Q797" s="42"/>
      <c r="R797" s="43"/>
      <c r="S797" s="43"/>
      <c r="T797" s="42"/>
      <c r="U797" s="42"/>
      <c r="V797" s="42"/>
      <c r="W797" s="42"/>
    </row>
    <row r="798" spans="1:23" ht="15" customHeight="1">
      <c r="A798" s="20"/>
      <c r="B798" s="21">
        <v>797</v>
      </c>
      <c r="C798" s="22"/>
      <c r="D798" s="22"/>
      <c r="E798" s="23"/>
      <c r="F798" s="24"/>
      <c r="G798" s="25"/>
      <c r="H798" s="26"/>
      <c r="I798" s="46"/>
      <c r="J798" s="47"/>
      <c r="K798" s="47"/>
      <c r="L798" s="31"/>
      <c r="M798" s="40"/>
      <c r="N798" s="40"/>
      <c r="O798" s="40"/>
      <c r="P798" s="41"/>
      <c r="Q798" s="42"/>
      <c r="R798" s="43"/>
      <c r="S798" s="43"/>
      <c r="T798" s="42"/>
      <c r="U798" s="42"/>
      <c r="V798" s="42"/>
      <c r="W798" s="42"/>
    </row>
    <row r="799" spans="1:23" ht="15" customHeight="1">
      <c r="A799" s="20"/>
      <c r="B799" s="21">
        <v>798</v>
      </c>
      <c r="C799" s="22"/>
      <c r="D799" s="22"/>
      <c r="E799" s="23"/>
      <c r="F799" s="24"/>
      <c r="G799" s="25"/>
      <c r="H799" s="26"/>
      <c r="I799" s="46"/>
      <c r="J799" s="47"/>
      <c r="K799" s="47"/>
      <c r="L799" s="31"/>
      <c r="M799" s="40"/>
      <c r="N799" s="40"/>
      <c r="O799" s="40"/>
      <c r="P799" s="41"/>
      <c r="Q799" s="42"/>
      <c r="R799" s="43"/>
      <c r="S799" s="43"/>
      <c r="T799" s="42"/>
      <c r="U799" s="42"/>
      <c r="V799" s="42"/>
      <c r="W799" s="42"/>
    </row>
    <row r="800" spans="1:23" ht="15" customHeight="1">
      <c r="A800" s="20"/>
      <c r="B800" s="21">
        <v>799</v>
      </c>
      <c r="C800" s="22"/>
      <c r="D800" s="22"/>
      <c r="E800" s="23"/>
      <c r="F800" s="24"/>
      <c r="G800" s="25"/>
      <c r="H800" s="26"/>
      <c r="I800" s="46"/>
      <c r="J800" s="47"/>
      <c r="K800" s="47"/>
      <c r="L800" s="31"/>
      <c r="M800" s="40"/>
      <c r="N800" s="40"/>
      <c r="O800" s="40"/>
      <c r="P800" s="41"/>
      <c r="Q800" s="42"/>
      <c r="R800" s="43"/>
      <c r="S800" s="43"/>
      <c r="T800" s="42"/>
      <c r="U800" s="42"/>
      <c r="V800" s="42"/>
      <c r="W800" s="42"/>
    </row>
    <row r="801" spans="1:23" ht="15" customHeight="1">
      <c r="A801" s="20"/>
      <c r="B801" s="21">
        <v>800</v>
      </c>
      <c r="C801" s="22"/>
      <c r="D801" s="22"/>
      <c r="E801" s="23"/>
      <c r="F801" s="24"/>
      <c r="G801" s="25"/>
      <c r="H801" s="26"/>
      <c r="I801" s="46"/>
      <c r="J801" s="47"/>
      <c r="K801" s="47"/>
      <c r="L801" s="31"/>
      <c r="M801" s="40"/>
      <c r="N801" s="40"/>
      <c r="O801" s="40"/>
      <c r="P801" s="41"/>
      <c r="Q801" s="42"/>
      <c r="R801" s="43"/>
      <c r="S801" s="43"/>
      <c r="T801" s="42"/>
      <c r="U801" s="42"/>
      <c r="V801" s="42"/>
      <c r="W801" s="42"/>
    </row>
    <row r="802" spans="1:23" ht="15" customHeight="1">
      <c r="A802" s="20"/>
      <c r="B802" s="21">
        <v>801</v>
      </c>
      <c r="C802" s="22"/>
      <c r="D802" s="22"/>
      <c r="E802" s="23"/>
      <c r="F802" s="24"/>
      <c r="G802" s="25"/>
      <c r="H802" s="26"/>
      <c r="I802" s="46"/>
      <c r="J802" s="47"/>
      <c r="K802" s="47"/>
      <c r="L802" s="31"/>
      <c r="M802" s="40"/>
      <c r="N802" s="40"/>
      <c r="O802" s="40"/>
      <c r="P802" s="41"/>
      <c r="Q802" s="42"/>
      <c r="R802" s="43"/>
      <c r="S802" s="43"/>
      <c r="T802" s="42"/>
      <c r="U802" s="42"/>
      <c r="V802" s="42"/>
      <c r="W802" s="42"/>
    </row>
    <row r="803" spans="1:23" ht="15" customHeight="1">
      <c r="A803" s="20"/>
      <c r="B803" s="21">
        <v>802</v>
      </c>
      <c r="C803" s="22"/>
      <c r="D803" s="22"/>
      <c r="E803" s="23"/>
      <c r="F803" s="24"/>
      <c r="G803" s="25"/>
      <c r="H803" s="26"/>
      <c r="I803" s="46"/>
      <c r="J803" s="47"/>
      <c r="K803" s="47"/>
      <c r="L803" s="31"/>
      <c r="M803" s="40"/>
      <c r="N803" s="40"/>
      <c r="O803" s="40"/>
      <c r="P803" s="41"/>
      <c r="Q803" s="42"/>
      <c r="R803" s="43"/>
      <c r="S803" s="43"/>
      <c r="T803" s="42"/>
      <c r="U803" s="42"/>
      <c r="V803" s="42"/>
      <c r="W803" s="42"/>
    </row>
    <row r="804" spans="1:23" ht="15" customHeight="1">
      <c r="A804" s="20"/>
      <c r="B804" s="21">
        <v>803</v>
      </c>
      <c r="C804" s="22"/>
      <c r="D804" s="22"/>
      <c r="E804" s="23"/>
      <c r="F804" s="24"/>
      <c r="G804" s="25"/>
      <c r="H804" s="26"/>
      <c r="I804" s="46"/>
      <c r="J804" s="47"/>
      <c r="K804" s="47"/>
      <c r="L804" s="31"/>
      <c r="M804" s="40"/>
      <c r="N804" s="40"/>
      <c r="O804" s="40"/>
      <c r="P804" s="41"/>
      <c r="Q804" s="42"/>
      <c r="R804" s="43"/>
      <c r="S804" s="43"/>
      <c r="T804" s="42"/>
      <c r="U804" s="42"/>
      <c r="V804" s="42"/>
      <c r="W804" s="42"/>
    </row>
    <row r="805" spans="1:23" ht="15" customHeight="1">
      <c r="A805" s="20"/>
      <c r="B805" s="21">
        <v>804</v>
      </c>
      <c r="C805" s="22"/>
      <c r="D805" s="22"/>
      <c r="E805" s="23"/>
      <c r="F805" s="24"/>
      <c r="G805" s="25"/>
      <c r="H805" s="26"/>
      <c r="I805" s="46"/>
      <c r="J805" s="47"/>
      <c r="K805" s="47"/>
      <c r="L805" s="31"/>
      <c r="M805" s="40"/>
      <c r="N805" s="40"/>
      <c r="O805" s="40"/>
      <c r="P805" s="41"/>
      <c r="Q805" s="42"/>
      <c r="R805" s="43"/>
      <c r="S805" s="43"/>
      <c r="T805" s="42"/>
      <c r="U805" s="42"/>
      <c r="V805" s="42"/>
      <c r="W805" s="42"/>
    </row>
    <row r="806" spans="1:23" ht="15" customHeight="1">
      <c r="A806" s="20"/>
      <c r="B806" s="21">
        <v>805</v>
      </c>
      <c r="C806" s="22"/>
      <c r="D806" s="22"/>
      <c r="E806" s="23"/>
      <c r="F806" s="24"/>
      <c r="G806" s="25"/>
      <c r="H806" s="26"/>
      <c r="I806" s="46"/>
      <c r="J806" s="47"/>
      <c r="K806" s="47"/>
      <c r="L806" s="31"/>
      <c r="M806" s="40"/>
      <c r="N806" s="40"/>
      <c r="O806" s="40"/>
      <c r="P806" s="41"/>
      <c r="Q806" s="42"/>
      <c r="R806" s="43"/>
      <c r="S806" s="43"/>
      <c r="T806" s="42"/>
      <c r="U806" s="42"/>
      <c r="V806" s="42"/>
      <c r="W806" s="42"/>
    </row>
    <row r="807" spans="1:23" ht="15" customHeight="1">
      <c r="A807" s="20"/>
      <c r="B807" s="21">
        <v>806</v>
      </c>
      <c r="C807" s="22"/>
      <c r="D807" s="22"/>
      <c r="E807" s="23"/>
      <c r="F807" s="24"/>
      <c r="G807" s="25"/>
      <c r="H807" s="26"/>
      <c r="I807" s="46"/>
      <c r="J807" s="47"/>
      <c r="K807" s="47"/>
      <c r="L807" s="31"/>
      <c r="M807" s="40"/>
      <c r="N807" s="40"/>
      <c r="O807" s="40"/>
      <c r="P807" s="41"/>
      <c r="Q807" s="42"/>
      <c r="R807" s="43"/>
      <c r="S807" s="43"/>
      <c r="T807" s="42"/>
      <c r="U807" s="42"/>
      <c r="V807" s="42"/>
      <c r="W807" s="42"/>
    </row>
    <row r="808" spans="1:23" ht="15" customHeight="1">
      <c r="A808" s="20"/>
      <c r="B808" s="21">
        <v>807</v>
      </c>
      <c r="C808" s="22"/>
      <c r="D808" s="22"/>
      <c r="E808" s="23"/>
      <c r="F808" s="24"/>
      <c r="G808" s="25"/>
      <c r="H808" s="26"/>
      <c r="I808" s="46"/>
      <c r="J808" s="47"/>
      <c r="K808" s="47"/>
      <c r="L808" s="31"/>
      <c r="M808" s="40"/>
      <c r="N808" s="40"/>
      <c r="O808" s="40"/>
      <c r="P808" s="41"/>
      <c r="Q808" s="42"/>
      <c r="R808" s="43"/>
      <c r="S808" s="43"/>
      <c r="T808" s="42"/>
      <c r="U808" s="42"/>
      <c r="V808" s="42"/>
      <c r="W808" s="42"/>
    </row>
    <row r="809" spans="1:23" ht="15" customHeight="1">
      <c r="A809" s="20"/>
      <c r="B809" s="21">
        <v>808</v>
      </c>
      <c r="C809" s="22"/>
      <c r="D809" s="22"/>
      <c r="E809" s="23"/>
      <c r="F809" s="24"/>
      <c r="G809" s="25"/>
      <c r="H809" s="26"/>
      <c r="I809" s="46"/>
      <c r="J809" s="47"/>
      <c r="K809" s="47"/>
      <c r="L809" s="31"/>
      <c r="M809" s="40"/>
      <c r="N809" s="40"/>
      <c r="O809" s="40"/>
      <c r="P809" s="41"/>
      <c r="Q809" s="42"/>
      <c r="R809" s="43"/>
      <c r="S809" s="43"/>
      <c r="T809" s="42"/>
      <c r="U809" s="42"/>
      <c r="V809" s="42"/>
      <c r="W809" s="42"/>
    </row>
    <row r="810" spans="1:23" ht="15" customHeight="1">
      <c r="A810" s="20"/>
      <c r="B810" s="21">
        <v>809</v>
      </c>
      <c r="C810" s="22"/>
      <c r="D810" s="22"/>
      <c r="E810" s="23"/>
      <c r="F810" s="24"/>
      <c r="G810" s="25"/>
      <c r="H810" s="26"/>
      <c r="I810" s="46"/>
      <c r="J810" s="47"/>
      <c r="K810" s="47"/>
      <c r="L810" s="31"/>
      <c r="M810" s="40"/>
      <c r="N810" s="40"/>
      <c r="O810" s="40"/>
      <c r="P810" s="41"/>
      <c r="Q810" s="42"/>
      <c r="R810" s="43"/>
      <c r="S810" s="43"/>
      <c r="T810" s="42"/>
      <c r="U810" s="42"/>
      <c r="V810" s="42"/>
      <c r="W810" s="42"/>
    </row>
    <row r="811" spans="1:23" ht="15" customHeight="1">
      <c r="A811" s="20"/>
      <c r="B811" s="21">
        <v>810</v>
      </c>
      <c r="C811" s="22"/>
      <c r="D811" s="22"/>
      <c r="E811" s="23"/>
      <c r="F811" s="24"/>
      <c r="G811" s="25"/>
      <c r="H811" s="26"/>
      <c r="I811" s="46"/>
      <c r="J811" s="47"/>
      <c r="K811" s="47"/>
      <c r="L811" s="31"/>
      <c r="M811" s="40"/>
      <c r="N811" s="40"/>
      <c r="O811" s="40"/>
      <c r="P811" s="41"/>
      <c r="Q811" s="42"/>
      <c r="R811" s="43"/>
      <c r="S811" s="43"/>
      <c r="T811" s="42"/>
      <c r="U811" s="42"/>
      <c r="V811" s="42"/>
      <c r="W811" s="42"/>
    </row>
    <row r="812" spans="1:23" ht="15" customHeight="1">
      <c r="A812" s="20"/>
      <c r="B812" s="21">
        <v>811</v>
      </c>
      <c r="C812" s="22"/>
      <c r="D812" s="22"/>
      <c r="E812" s="23"/>
      <c r="F812" s="24"/>
      <c r="G812" s="25"/>
      <c r="H812" s="26"/>
      <c r="I812" s="46"/>
      <c r="J812" s="47"/>
      <c r="K812" s="47"/>
      <c r="L812" s="31"/>
      <c r="M812" s="40"/>
      <c r="N812" s="40"/>
      <c r="O812" s="40"/>
      <c r="P812" s="41"/>
      <c r="Q812" s="42"/>
      <c r="R812" s="43"/>
      <c r="S812" s="43"/>
      <c r="T812" s="42"/>
      <c r="U812" s="42"/>
      <c r="V812" s="42"/>
      <c r="W812" s="42"/>
    </row>
    <row r="813" spans="1:23" ht="15" customHeight="1">
      <c r="A813" s="20"/>
      <c r="B813" s="21">
        <v>812</v>
      </c>
      <c r="C813" s="22"/>
      <c r="D813" s="22"/>
      <c r="E813" s="23"/>
      <c r="F813" s="24"/>
      <c r="G813" s="25"/>
      <c r="H813" s="26"/>
      <c r="I813" s="46"/>
      <c r="J813" s="47"/>
      <c r="K813" s="47"/>
      <c r="L813" s="31"/>
      <c r="M813" s="40"/>
      <c r="N813" s="40"/>
      <c r="O813" s="40"/>
      <c r="P813" s="41"/>
      <c r="Q813" s="42"/>
      <c r="R813" s="43"/>
      <c r="S813" s="43"/>
      <c r="T813" s="42"/>
      <c r="U813" s="42"/>
      <c r="V813" s="42"/>
      <c r="W813" s="42"/>
    </row>
    <row r="814" spans="1:23" ht="15" customHeight="1">
      <c r="A814" s="20"/>
      <c r="B814" s="21">
        <v>813</v>
      </c>
      <c r="C814" s="22"/>
      <c r="D814" s="22"/>
      <c r="E814" s="23"/>
      <c r="F814" s="24"/>
      <c r="G814" s="25"/>
      <c r="H814" s="26"/>
      <c r="I814" s="46"/>
      <c r="J814" s="47"/>
      <c r="K814" s="47"/>
      <c r="L814" s="31"/>
      <c r="M814" s="40"/>
      <c r="N814" s="40"/>
      <c r="O814" s="40"/>
      <c r="P814" s="41"/>
      <c r="Q814" s="42"/>
      <c r="R814" s="43"/>
      <c r="S814" s="43"/>
      <c r="T814" s="42"/>
      <c r="U814" s="42"/>
      <c r="V814" s="42"/>
      <c r="W814" s="42"/>
    </row>
    <row r="815" spans="1:23" ht="15" customHeight="1">
      <c r="A815" s="20"/>
      <c r="B815" s="21">
        <v>814</v>
      </c>
      <c r="C815" s="22"/>
      <c r="D815" s="22"/>
      <c r="E815" s="23"/>
      <c r="F815" s="24"/>
      <c r="G815" s="25"/>
      <c r="H815" s="26"/>
      <c r="I815" s="46"/>
      <c r="J815" s="47"/>
      <c r="K815" s="47"/>
      <c r="L815" s="31"/>
      <c r="M815" s="40"/>
      <c r="N815" s="40"/>
      <c r="O815" s="40"/>
      <c r="P815" s="41"/>
      <c r="Q815" s="42"/>
      <c r="R815" s="43"/>
      <c r="S815" s="43"/>
      <c r="T815" s="42"/>
      <c r="U815" s="42"/>
      <c r="V815" s="42"/>
      <c r="W815" s="42"/>
    </row>
    <row r="816" spans="1:23" ht="15" customHeight="1">
      <c r="A816" s="20"/>
      <c r="B816" s="21">
        <v>815</v>
      </c>
      <c r="C816" s="22"/>
      <c r="D816" s="22"/>
      <c r="E816" s="23"/>
      <c r="F816" s="24"/>
      <c r="G816" s="25"/>
      <c r="H816" s="26"/>
      <c r="I816" s="46"/>
      <c r="J816" s="47"/>
      <c r="K816" s="47"/>
      <c r="L816" s="31"/>
      <c r="M816" s="40"/>
      <c r="N816" s="40"/>
      <c r="O816" s="40"/>
      <c r="P816" s="41"/>
      <c r="Q816" s="42"/>
      <c r="R816" s="43"/>
      <c r="S816" s="43"/>
      <c r="T816" s="42"/>
      <c r="U816" s="42"/>
      <c r="V816" s="42"/>
      <c r="W816" s="42"/>
    </row>
    <row r="817" spans="1:23" ht="15" customHeight="1">
      <c r="A817" s="20"/>
      <c r="B817" s="21">
        <v>816</v>
      </c>
      <c r="C817" s="22"/>
      <c r="D817" s="22"/>
      <c r="E817" s="23"/>
      <c r="F817" s="24"/>
      <c r="G817" s="25"/>
      <c r="H817" s="26"/>
      <c r="I817" s="46"/>
      <c r="J817" s="47"/>
      <c r="K817" s="47"/>
      <c r="L817" s="31"/>
      <c r="M817" s="40"/>
      <c r="N817" s="40"/>
      <c r="O817" s="40"/>
      <c r="P817" s="41"/>
      <c r="Q817" s="42"/>
      <c r="R817" s="43"/>
      <c r="S817" s="43"/>
      <c r="T817" s="42"/>
      <c r="U817" s="42"/>
      <c r="V817" s="42"/>
      <c r="W817" s="42"/>
    </row>
    <row r="818" spans="1:23" ht="15" customHeight="1">
      <c r="A818" s="20"/>
      <c r="B818" s="21">
        <v>817</v>
      </c>
      <c r="C818" s="22"/>
      <c r="D818" s="22"/>
      <c r="E818" s="23"/>
      <c r="F818" s="24"/>
      <c r="G818" s="25"/>
      <c r="H818" s="26"/>
      <c r="I818" s="46"/>
      <c r="J818" s="47"/>
      <c r="K818" s="47"/>
      <c r="L818" s="31"/>
      <c r="M818" s="40"/>
      <c r="N818" s="40"/>
      <c r="O818" s="40"/>
      <c r="P818" s="41"/>
      <c r="Q818" s="42"/>
      <c r="R818" s="43"/>
      <c r="S818" s="43"/>
      <c r="T818" s="42"/>
      <c r="U818" s="42"/>
      <c r="V818" s="42"/>
      <c r="W818" s="42"/>
    </row>
    <row r="819" spans="1:23" ht="15" customHeight="1">
      <c r="A819" s="20"/>
      <c r="B819" s="21">
        <v>818</v>
      </c>
      <c r="C819" s="22"/>
      <c r="D819" s="22"/>
      <c r="E819" s="23"/>
      <c r="F819" s="24"/>
      <c r="G819" s="25"/>
      <c r="H819" s="26"/>
      <c r="I819" s="46"/>
      <c r="J819" s="47"/>
      <c r="K819" s="47"/>
      <c r="L819" s="31"/>
      <c r="M819" s="40"/>
      <c r="N819" s="40"/>
      <c r="O819" s="40"/>
      <c r="P819" s="41"/>
      <c r="Q819" s="42"/>
      <c r="R819" s="43"/>
      <c r="S819" s="43"/>
      <c r="T819" s="42"/>
      <c r="U819" s="42"/>
      <c r="V819" s="42"/>
      <c r="W819" s="42"/>
    </row>
    <row r="820" spans="1:23" ht="15" customHeight="1">
      <c r="A820" s="20"/>
      <c r="B820" s="21">
        <v>819</v>
      </c>
      <c r="C820" s="22"/>
      <c r="D820" s="22"/>
      <c r="E820" s="23"/>
      <c r="F820" s="24"/>
      <c r="G820" s="25"/>
      <c r="H820" s="26"/>
      <c r="I820" s="46"/>
      <c r="J820" s="47"/>
      <c r="K820" s="47"/>
      <c r="L820" s="31"/>
      <c r="M820" s="40"/>
      <c r="N820" s="40"/>
      <c r="O820" s="40"/>
      <c r="P820" s="41"/>
      <c r="Q820" s="42"/>
      <c r="R820" s="43"/>
      <c r="S820" s="43"/>
      <c r="T820" s="42"/>
      <c r="U820" s="42"/>
      <c r="V820" s="42"/>
      <c r="W820" s="42"/>
    </row>
    <row r="821" spans="1:23" ht="15" customHeight="1">
      <c r="A821" s="20"/>
      <c r="B821" s="21">
        <v>820</v>
      </c>
      <c r="C821" s="22"/>
      <c r="D821" s="22"/>
      <c r="E821" s="23"/>
      <c r="F821" s="24"/>
      <c r="G821" s="25"/>
      <c r="H821" s="26"/>
      <c r="I821" s="46"/>
      <c r="J821" s="47"/>
      <c r="K821" s="47"/>
      <c r="L821" s="31"/>
      <c r="M821" s="40"/>
      <c r="N821" s="40"/>
      <c r="O821" s="40"/>
      <c r="P821" s="41"/>
      <c r="Q821" s="42"/>
      <c r="R821" s="43"/>
      <c r="S821" s="43"/>
      <c r="T821" s="42"/>
      <c r="U821" s="42"/>
      <c r="V821" s="42"/>
      <c r="W821" s="42"/>
    </row>
    <row r="822" spans="1:23" ht="15" customHeight="1">
      <c r="A822" s="20"/>
      <c r="B822" s="21">
        <v>821</v>
      </c>
      <c r="C822" s="22"/>
      <c r="D822" s="22"/>
      <c r="E822" s="23"/>
      <c r="F822" s="24"/>
      <c r="G822" s="25"/>
      <c r="H822" s="26"/>
      <c r="I822" s="46"/>
      <c r="J822" s="47"/>
      <c r="K822" s="47"/>
      <c r="L822" s="31"/>
      <c r="M822" s="40"/>
      <c r="N822" s="40"/>
      <c r="O822" s="40"/>
      <c r="P822" s="41"/>
      <c r="Q822" s="42"/>
      <c r="R822" s="43"/>
      <c r="S822" s="43"/>
      <c r="T822" s="42"/>
      <c r="U822" s="42"/>
      <c r="V822" s="42"/>
      <c r="W822" s="42"/>
    </row>
    <row r="823" spans="1:23" ht="15" customHeight="1">
      <c r="A823" s="20"/>
      <c r="B823" s="21">
        <v>822</v>
      </c>
      <c r="C823" s="22"/>
      <c r="D823" s="22"/>
      <c r="E823" s="23"/>
      <c r="F823" s="24"/>
      <c r="G823" s="25"/>
      <c r="H823" s="26"/>
      <c r="I823" s="46"/>
      <c r="J823" s="47"/>
      <c r="K823" s="47"/>
      <c r="L823" s="31"/>
      <c r="M823" s="40"/>
      <c r="N823" s="40"/>
      <c r="O823" s="40"/>
      <c r="P823" s="41"/>
      <c r="Q823" s="42"/>
      <c r="R823" s="43"/>
      <c r="S823" s="43"/>
      <c r="T823" s="42"/>
      <c r="U823" s="42"/>
      <c r="V823" s="42"/>
      <c r="W823" s="42"/>
    </row>
    <row r="824" spans="1:23" ht="15" customHeight="1">
      <c r="A824" s="20"/>
      <c r="B824" s="21">
        <v>823</v>
      </c>
      <c r="C824" s="22"/>
      <c r="D824" s="22"/>
      <c r="E824" s="23"/>
      <c r="F824" s="24"/>
      <c r="G824" s="25"/>
      <c r="H824" s="26"/>
      <c r="I824" s="46"/>
      <c r="J824" s="47"/>
      <c r="K824" s="47"/>
      <c r="L824" s="31"/>
      <c r="M824" s="40"/>
      <c r="N824" s="40"/>
      <c r="O824" s="40"/>
      <c r="P824" s="41"/>
      <c r="Q824" s="42"/>
      <c r="R824" s="43"/>
      <c r="S824" s="43"/>
      <c r="T824" s="42"/>
      <c r="U824" s="42"/>
      <c r="V824" s="42"/>
      <c r="W824" s="42"/>
    </row>
    <row r="825" spans="1:23" ht="15" customHeight="1">
      <c r="A825" s="20"/>
      <c r="B825" s="21">
        <v>824</v>
      </c>
      <c r="C825" s="22"/>
      <c r="D825" s="22"/>
      <c r="E825" s="23"/>
      <c r="F825" s="24"/>
      <c r="G825" s="25"/>
      <c r="H825" s="26"/>
      <c r="I825" s="46"/>
      <c r="J825" s="47"/>
      <c r="K825" s="47"/>
      <c r="L825" s="31"/>
      <c r="M825" s="40"/>
      <c r="N825" s="40"/>
      <c r="O825" s="40"/>
      <c r="P825" s="41"/>
      <c r="Q825" s="42"/>
      <c r="R825" s="43"/>
      <c r="S825" s="43"/>
      <c r="T825" s="42"/>
      <c r="U825" s="42"/>
      <c r="V825" s="42"/>
      <c r="W825" s="42"/>
    </row>
    <row r="826" spans="1:23" ht="15" customHeight="1">
      <c r="A826" s="20"/>
      <c r="B826" s="21">
        <v>825</v>
      </c>
      <c r="C826" s="22"/>
      <c r="D826" s="22"/>
      <c r="E826" s="23"/>
      <c r="F826" s="24"/>
      <c r="G826" s="25"/>
      <c r="H826" s="26"/>
      <c r="I826" s="46"/>
      <c r="J826" s="47"/>
      <c r="K826" s="47"/>
      <c r="L826" s="31"/>
      <c r="M826" s="40"/>
      <c r="N826" s="40"/>
      <c r="O826" s="40"/>
      <c r="P826" s="41"/>
      <c r="Q826" s="42"/>
      <c r="R826" s="43"/>
      <c r="S826" s="43"/>
      <c r="T826" s="42"/>
      <c r="U826" s="42"/>
      <c r="V826" s="42"/>
      <c r="W826" s="42"/>
    </row>
    <row r="827" spans="1:23" ht="15" customHeight="1">
      <c r="A827" s="20"/>
      <c r="B827" s="21">
        <v>826</v>
      </c>
      <c r="C827" s="22"/>
      <c r="D827" s="22"/>
      <c r="E827" s="23"/>
      <c r="F827" s="24"/>
      <c r="G827" s="25"/>
      <c r="H827" s="26"/>
      <c r="I827" s="46"/>
      <c r="J827" s="47"/>
      <c r="K827" s="47"/>
      <c r="L827" s="31"/>
      <c r="M827" s="40"/>
      <c r="N827" s="40"/>
      <c r="O827" s="40"/>
      <c r="P827" s="41"/>
      <c r="Q827" s="42"/>
      <c r="R827" s="43"/>
      <c r="S827" s="43"/>
      <c r="T827" s="42"/>
      <c r="U827" s="42"/>
      <c r="V827" s="42"/>
      <c r="W827" s="42"/>
    </row>
    <row r="828" spans="1:23" ht="15" customHeight="1">
      <c r="A828" s="20"/>
      <c r="B828" s="21">
        <v>827</v>
      </c>
      <c r="C828" s="22"/>
      <c r="D828" s="22"/>
      <c r="E828" s="23"/>
      <c r="F828" s="24"/>
      <c r="G828" s="25"/>
      <c r="H828" s="26"/>
      <c r="I828" s="46"/>
      <c r="J828" s="47"/>
      <c r="K828" s="47"/>
      <c r="L828" s="31"/>
      <c r="M828" s="40"/>
      <c r="N828" s="40"/>
      <c r="O828" s="40"/>
      <c r="P828" s="41"/>
      <c r="Q828" s="42"/>
      <c r="R828" s="43"/>
      <c r="S828" s="43"/>
      <c r="T828" s="42"/>
      <c r="U828" s="42"/>
      <c r="V828" s="42"/>
      <c r="W828" s="42"/>
    </row>
    <row r="829" spans="1:23" ht="15" customHeight="1">
      <c r="A829" s="20"/>
      <c r="B829" s="21">
        <v>828</v>
      </c>
      <c r="C829" s="22"/>
      <c r="D829" s="22"/>
      <c r="E829" s="23"/>
      <c r="F829" s="24"/>
      <c r="G829" s="25"/>
      <c r="H829" s="26"/>
      <c r="I829" s="46"/>
      <c r="J829" s="47"/>
      <c r="K829" s="47"/>
      <c r="L829" s="31"/>
      <c r="M829" s="40"/>
      <c r="N829" s="40"/>
      <c r="O829" s="40"/>
      <c r="P829" s="41"/>
      <c r="Q829" s="42"/>
      <c r="R829" s="43"/>
      <c r="S829" s="43"/>
      <c r="T829" s="42"/>
      <c r="U829" s="42"/>
      <c r="V829" s="42"/>
      <c r="W829" s="42"/>
    </row>
    <row r="830" spans="1:23" ht="15" customHeight="1">
      <c r="A830" s="20"/>
      <c r="B830" s="21">
        <v>829</v>
      </c>
      <c r="C830" s="22"/>
      <c r="D830" s="22"/>
      <c r="E830" s="23"/>
      <c r="F830" s="24"/>
      <c r="G830" s="25"/>
      <c r="H830" s="26"/>
      <c r="I830" s="46"/>
      <c r="J830" s="47"/>
      <c r="K830" s="47"/>
      <c r="L830" s="31"/>
      <c r="M830" s="40"/>
      <c r="N830" s="40"/>
      <c r="O830" s="40"/>
      <c r="P830" s="41"/>
      <c r="Q830" s="42"/>
      <c r="R830" s="43"/>
      <c r="S830" s="43"/>
      <c r="T830" s="42"/>
      <c r="U830" s="42"/>
      <c r="V830" s="42"/>
      <c r="W830" s="42"/>
    </row>
    <row r="831" spans="1:23" ht="15" customHeight="1">
      <c r="A831" s="20"/>
      <c r="B831" s="21">
        <v>830</v>
      </c>
      <c r="C831" s="22"/>
      <c r="D831" s="22"/>
      <c r="E831" s="23"/>
      <c r="F831" s="24"/>
      <c r="G831" s="25"/>
      <c r="H831" s="26"/>
      <c r="I831" s="46"/>
      <c r="J831" s="47"/>
      <c r="K831" s="47"/>
      <c r="L831" s="31"/>
      <c r="M831" s="40"/>
      <c r="N831" s="40"/>
      <c r="O831" s="40"/>
      <c r="P831" s="41"/>
      <c r="Q831" s="42"/>
      <c r="R831" s="43"/>
      <c r="S831" s="43"/>
      <c r="T831" s="42"/>
      <c r="U831" s="42"/>
      <c r="V831" s="42"/>
      <c r="W831" s="42"/>
    </row>
    <row r="832" spans="1:23" ht="15" customHeight="1">
      <c r="A832" s="20"/>
      <c r="B832" s="21">
        <v>831</v>
      </c>
      <c r="C832" s="22"/>
      <c r="D832" s="22"/>
      <c r="E832" s="23"/>
      <c r="F832" s="24"/>
      <c r="G832" s="25"/>
      <c r="H832" s="26"/>
      <c r="I832" s="46"/>
      <c r="J832" s="47"/>
      <c r="K832" s="47"/>
      <c r="L832" s="31"/>
      <c r="M832" s="40"/>
      <c r="N832" s="40"/>
      <c r="O832" s="40"/>
      <c r="P832" s="41"/>
      <c r="Q832" s="42"/>
      <c r="R832" s="43"/>
      <c r="S832" s="43"/>
      <c r="T832" s="42"/>
      <c r="U832" s="42"/>
      <c r="V832" s="42"/>
      <c r="W832" s="42"/>
    </row>
    <row r="833" spans="1:23" ht="15" customHeight="1">
      <c r="A833" s="20"/>
      <c r="B833" s="21">
        <v>832</v>
      </c>
      <c r="C833" s="22"/>
      <c r="D833" s="22"/>
      <c r="E833" s="23"/>
      <c r="F833" s="24"/>
      <c r="G833" s="25"/>
      <c r="H833" s="26"/>
      <c r="I833" s="46"/>
      <c r="J833" s="47"/>
      <c r="K833" s="47"/>
      <c r="L833" s="31"/>
      <c r="M833" s="40"/>
      <c r="N833" s="40"/>
      <c r="O833" s="40"/>
      <c r="P833" s="41"/>
      <c r="Q833" s="42"/>
      <c r="R833" s="43"/>
      <c r="S833" s="43"/>
      <c r="T833" s="42"/>
      <c r="U833" s="42"/>
      <c r="V833" s="42"/>
      <c r="W833" s="42"/>
    </row>
    <row r="834" spans="1:23" ht="15" customHeight="1">
      <c r="A834" s="20"/>
      <c r="B834" s="21">
        <v>833</v>
      </c>
      <c r="C834" s="22"/>
      <c r="D834" s="22"/>
      <c r="E834" s="23"/>
      <c r="F834" s="24"/>
      <c r="G834" s="25"/>
      <c r="H834" s="26"/>
      <c r="I834" s="46"/>
      <c r="J834" s="47"/>
      <c r="K834" s="47"/>
      <c r="L834" s="31"/>
      <c r="M834" s="40"/>
      <c r="N834" s="40"/>
      <c r="O834" s="40"/>
      <c r="P834" s="41"/>
      <c r="Q834" s="42"/>
      <c r="R834" s="43"/>
      <c r="S834" s="43"/>
      <c r="T834" s="42"/>
      <c r="U834" s="42"/>
      <c r="V834" s="42"/>
      <c r="W834" s="42"/>
    </row>
    <row r="835" spans="1:23" ht="15" customHeight="1">
      <c r="A835" s="20"/>
      <c r="B835" s="21">
        <v>834</v>
      </c>
      <c r="C835" s="22"/>
      <c r="D835" s="22"/>
      <c r="E835" s="23"/>
      <c r="F835" s="24"/>
      <c r="G835" s="25"/>
      <c r="H835" s="26"/>
      <c r="I835" s="46"/>
      <c r="J835" s="47"/>
      <c r="K835" s="47"/>
      <c r="L835" s="31"/>
      <c r="M835" s="40"/>
      <c r="N835" s="40"/>
      <c r="O835" s="40"/>
      <c r="P835" s="41"/>
      <c r="Q835" s="42"/>
      <c r="R835" s="43"/>
      <c r="S835" s="43"/>
      <c r="T835" s="42"/>
      <c r="U835" s="42"/>
      <c r="V835" s="42"/>
      <c r="W835" s="42"/>
    </row>
    <row r="836" spans="1:23" ht="15" customHeight="1">
      <c r="A836" s="20"/>
      <c r="B836" s="21">
        <v>835</v>
      </c>
      <c r="C836" s="22"/>
      <c r="D836" s="22"/>
      <c r="E836" s="23"/>
      <c r="F836" s="24"/>
      <c r="G836" s="25"/>
      <c r="H836" s="26"/>
      <c r="I836" s="46"/>
      <c r="J836" s="47"/>
      <c r="K836" s="47"/>
      <c r="L836" s="31"/>
      <c r="M836" s="40"/>
      <c r="N836" s="40"/>
      <c r="O836" s="40"/>
      <c r="P836" s="41"/>
      <c r="Q836" s="42"/>
      <c r="R836" s="43"/>
      <c r="S836" s="43"/>
      <c r="T836" s="42"/>
      <c r="U836" s="42"/>
      <c r="V836" s="42"/>
      <c r="W836" s="42"/>
    </row>
    <row r="837" spans="1:23" ht="15" customHeight="1">
      <c r="A837" s="20"/>
      <c r="B837" s="21">
        <v>836</v>
      </c>
      <c r="C837" s="22"/>
      <c r="D837" s="22"/>
      <c r="E837" s="23"/>
      <c r="F837" s="24"/>
      <c r="G837" s="25"/>
      <c r="H837" s="26"/>
      <c r="I837" s="46"/>
      <c r="J837" s="47"/>
      <c r="K837" s="47"/>
      <c r="L837" s="31"/>
      <c r="M837" s="40"/>
      <c r="N837" s="40"/>
      <c r="O837" s="40"/>
      <c r="P837" s="41"/>
      <c r="Q837" s="42"/>
      <c r="R837" s="43"/>
      <c r="S837" s="43"/>
      <c r="T837" s="42"/>
      <c r="U837" s="42"/>
      <c r="V837" s="42"/>
      <c r="W837" s="42"/>
    </row>
    <row r="838" spans="1:23" ht="15" customHeight="1">
      <c r="A838" s="20"/>
      <c r="B838" s="21">
        <v>837</v>
      </c>
      <c r="C838" s="22"/>
      <c r="D838" s="22"/>
      <c r="E838" s="23"/>
      <c r="F838" s="24"/>
      <c r="G838" s="25"/>
      <c r="H838" s="26"/>
      <c r="I838" s="46"/>
      <c r="J838" s="47"/>
      <c r="K838" s="47"/>
      <c r="L838" s="31"/>
      <c r="M838" s="40"/>
      <c r="N838" s="40"/>
      <c r="O838" s="40"/>
      <c r="P838" s="41"/>
      <c r="Q838" s="42"/>
      <c r="R838" s="43"/>
      <c r="S838" s="43"/>
      <c r="T838" s="42"/>
      <c r="U838" s="42"/>
      <c r="V838" s="42"/>
      <c r="W838" s="42"/>
    </row>
    <row r="839" spans="1:23" ht="15" customHeight="1">
      <c r="A839" s="20"/>
      <c r="B839" s="21">
        <v>838</v>
      </c>
      <c r="C839" s="22"/>
      <c r="D839" s="22"/>
      <c r="E839" s="23"/>
      <c r="F839" s="24"/>
      <c r="G839" s="25"/>
      <c r="H839" s="26"/>
      <c r="I839" s="46"/>
      <c r="J839" s="47"/>
      <c r="K839" s="47"/>
      <c r="L839" s="31"/>
      <c r="M839" s="40"/>
      <c r="N839" s="40"/>
      <c r="O839" s="40"/>
      <c r="P839" s="41"/>
      <c r="Q839" s="42"/>
      <c r="R839" s="43"/>
      <c r="S839" s="43"/>
      <c r="T839" s="42"/>
      <c r="U839" s="42"/>
      <c r="V839" s="42"/>
      <c r="W839" s="42"/>
    </row>
    <row r="840" spans="1:23" ht="15" customHeight="1">
      <c r="A840" s="20"/>
      <c r="B840" s="21">
        <v>839</v>
      </c>
      <c r="C840" s="22"/>
      <c r="D840" s="22"/>
      <c r="E840" s="23"/>
      <c r="F840" s="24"/>
      <c r="G840" s="25"/>
      <c r="H840" s="26"/>
      <c r="I840" s="46"/>
      <c r="J840" s="47"/>
      <c r="K840" s="47"/>
      <c r="L840" s="31"/>
      <c r="M840" s="40"/>
      <c r="N840" s="40"/>
      <c r="O840" s="40"/>
      <c r="P840" s="41"/>
      <c r="Q840" s="42"/>
      <c r="R840" s="43"/>
      <c r="S840" s="43"/>
      <c r="T840" s="42"/>
      <c r="U840" s="42"/>
      <c r="V840" s="42"/>
      <c r="W840" s="42"/>
    </row>
    <row r="841" spans="1:23" ht="15" customHeight="1">
      <c r="A841" s="20"/>
      <c r="B841" s="21">
        <v>840</v>
      </c>
      <c r="C841" s="22"/>
      <c r="D841" s="22"/>
      <c r="E841" s="23"/>
      <c r="F841" s="24"/>
      <c r="G841" s="25"/>
      <c r="H841" s="26"/>
      <c r="I841" s="46"/>
      <c r="J841" s="47"/>
      <c r="K841" s="47"/>
      <c r="L841" s="31"/>
      <c r="M841" s="40"/>
      <c r="N841" s="40"/>
      <c r="O841" s="40"/>
      <c r="P841" s="41"/>
      <c r="Q841" s="42"/>
      <c r="R841" s="43"/>
      <c r="S841" s="43"/>
      <c r="T841" s="42"/>
      <c r="U841" s="42"/>
      <c r="V841" s="42"/>
      <c r="W841" s="42"/>
    </row>
    <row r="842" spans="1:23" ht="15" customHeight="1">
      <c r="A842" s="20"/>
      <c r="B842" s="21">
        <v>841</v>
      </c>
      <c r="C842" s="22"/>
      <c r="D842" s="22"/>
      <c r="E842" s="23"/>
      <c r="F842" s="24"/>
      <c r="G842" s="25"/>
      <c r="H842" s="26"/>
      <c r="I842" s="46"/>
      <c r="J842" s="47"/>
      <c r="K842" s="47"/>
      <c r="L842" s="31"/>
      <c r="M842" s="40"/>
      <c r="N842" s="40"/>
      <c r="O842" s="40"/>
      <c r="P842" s="41"/>
      <c r="Q842" s="42"/>
      <c r="R842" s="43"/>
      <c r="S842" s="43"/>
      <c r="T842" s="42"/>
      <c r="U842" s="42"/>
      <c r="V842" s="42"/>
      <c r="W842" s="42"/>
    </row>
    <row r="843" spans="1:23" ht="15" customHeight="1">
      <c r="A843" s="20"/>
      <c r="B843" s="21">
        <v>842</v>
      </c>
      <c r="C843" s="22"/>
      <c r="D843" s="22"/>
      <c r="E843" s="23"/>
      <c r="F843" s="24"/>
      <c r="G843" s="25"/>
      <c r="H843" s="26"/>
      <c r="I843" s="46"/>
      <c r="J843" s="47"/>
      <c r="K843" s="47"/>
      <c r="L843" s="31"/>
      <c r="M843" s="40"/>
      <c r="N843" s="40"/>
      <c r="O843" s="40"/>
      <c r="P843" s="41"/>
      <c r="Q843" s="42"/>
      <c r="R843" s="43"/>
      <c r="S843" s="43"/>
      <c r="T843" s="42"/>
      <c r="U843" s="42"/>
      <c r="V843" s="42"/>
      <c r="W843" s="42"/>
    </row>
    <row r="844" spans="1:23" ht="15" customHeight="1">
      <c r="A844" s="20"/>
      <c r="B844" s="21">
        <v>843</v>
      </c>
      <c r="C844" s="22"/>
      <c r="D844" s="22"/>
      <c r="E844" s="23"/>
      <c r="F844" s="24"/>
      <c r="G844" s="25"/>
      <c r="H844" s="26"/>
      <c r="I844" s="46"/>
      <c r="J844" s="47"/>
      <c r="K844" s="47"/>
      <c r="L844" s="31"/>
      <c r="M844" s="40"/>
      <c r="N844" s="40"/>
      <c r="O844" s="40"/>
      <c r="P844" s="41"/>
      <c r="Q844" s="42"/>
      <c r="R844" s="43"/>
      <c r="S844" s="43"/>
      <c r="T844" s="42"/>
      <c r="U844" s="42"/>
      <c r="V844" s="42"/>
      <c r="W844" s="42"/>
    </row>
    <row r="845" spans="1:23" ht="15" customHeight="1">
      <c r="A845" s="20"/>
      <c r="B845" s="21">
        <v>844</v>
      </c>
      <c r="C845" s="22"/>
      <c r="D845" s="22"/>
      <c r="E845" s="23"/>
      <c r="F845" s="24"/>
      <c r="G845" s="25"/>
      <c r="H845" s="26"/>
      <c r="I845" s="46"/>
      <c r="J845" s="47"/>
      <c r="K845" s="47"/>
      <c r="L845" s="31"/>
      <c r="M845" s="40"/>
      <c r="N845" s="40"/>
      <c r="O845" s="40"/>
      <c r="P845" s="41"/>
      <c r="Q845" s="42"/>
      <c r="R845" s="43"/>
      <c r="S845" s="43"/>
      <c r="T845" s="42"/>
      <c r="U845" s="42"/>
      <c r="V845" s="42"/>
      <c r="W845" s="42"/>
    </row>
    <row r="846" spans="1:23" ht="15" customHeight="1">
      <c r="A846" s="20"/>
      <c r="B846" s="21">
        <v>845</v>
      </c>
      <c r="C846" s="22"/>
      <c r="D846" s="22"/>
      <c r="E846" s="23"/>
      <c r="F846" s="24"/>
      <c r="G846" s="25"/>
      <c r="H846" s="26"/>
      <c r="I846" s="46"/>
      <c r="J846" s="47"/>
      <c r="K846" s="47"/>
      <c r="L846" s="31"/>
      <c r="M846" s="40"/>
      <c r="N846" s="40"/>
      <c r="O846" s="40"/>
      <c r="P846" s="41"/>
      <c r="Q846" s="42"/>
      <c r="R846" s="43"/>
      <c r="S846" s="43"/>
      <c r="T846" s="42"/>
      <c r="U846" s="42"/>
      <c r="V846" s="42"/>
      <c r="W846" s="42"/>
    </row>
    <row r="847" spans="1:23" ht="15" customHeight="1">
      <c r="A847" s="20"/>
      <c r="B847" s="21">
        <v>846</v>
      </c>
      <c r="C847" s="22"/>
      <c r="D847" s="22"/>
      <c r="E847" s="23"/>
      <c r="F847" s="24"/>
      <c r="G847" s="25"/>
      <c r="H847" s="26"/>
      <c r="I847" s="46"/>
      <c r="J847" s="47"/>
      <c r="K847" s="47"/>
      <c r="L847" s="31"/>
      <c r="M847" s="40"/>
      <c r="N847" s="40"/>
      <c r="O847" s="40"/>
      <c r="P847" s="41"/>
      <c r="Q847" s="42"/>
      <c r="R847" s="43"/>
      <c r="S847" s="43"/>
      <c r="T847" s="42"/>
      <c r="U847" s="42"/>
      <c r="V847" s="42"/>
      <c r="W847" s="42"/>
    </row>
    <row r="848" spans="1:23" ht="15" customHeight="1">
      <c r="A848" s="20"/>
      <c r="B848" s="21">
        <v>847</v>
      </c>
      <c r="C848" s="22"/>
      <c r="D848" s="22"/>
      <c r="E848" s="23"/>
      <c r="F848" s="24"/>
      <c r="G848" s="25"/>
      <c r="H848" s="26"/>
      <c r="I848" s="46"/>
      <c r="J848" s="47"/>
      <c r="K848" s="47"/>
      <c r="L848" s="31"/>
      <c r="M848" s="40"/>
      <c r="N848" s="40"/>
      <c r="O848" s="40"/>
      <c r="P848" s="41"/>
      <c r="Q848" s="42"/>
      <c r="R848" s="43"/>
      <c r="S848" s="43"/>
      <c r="T848" s="42"/>
      <c r="U848" s="42"/>
      <c r="V848" s="42"/>
      <c r="W848" s="42"/>
    </row>
    <row r="849" spans="1:23" ht="15" customHeight="1">
      <c r="A849" s="20"/>
      <c r="B849" s="21">
        <v>848</v>
      </c>
      <c r="C849" s="22"/>
      <c r="D849" s="22"/>
      <c r="E849" s="23"/>
      <c r="F849" s="24"/>
      <c r="G849" s="25"/>
      <c r="H849" s="26"/>
      <c r="I849" s="46"/>
      <c r="J849" s="47"/>
      <c r="K849" s="47"/>
      <c r="L849" s="31"/>
      <c r="M849" s="40"/>
      <c r="N849" s="40"/>
      <c r="O849" s="40"/>
      <c r="P849" s="41"/>
      <c r="Q849" s="42"/>
      <c r="R849" s="43"/>
      <c r="S849" s="43"/>
      <c r="T849" s="42"/>
      <c r="U849" s="42"/>
      <c r="V849" s="42"/>
      <c r="W849" s="42"/>
    </row>
    <row r="850" spans="1:23" ht="15" customHeight="1">
      <c r="A850" s="20"/>
      <c r="B850" s="21">
        <v>849</v>
      </c>
      <c r="C850" s="22"/>
      <c r="D850" s="22"/>
      <c r="E850" s="23"/>
      <c r="F850" s="24"/>
      <c r="G850" s="25"/>
      <c r="H850" s="26"/>
      <c r="I850" s="46"/>
      <c r="J850" s="47"/>
      <c r="K850" s="47"/>
      <c r="L850" s="31"/>
      <c r="M850" s="40"/>
      <c r="N850" s="40"/>
      <c r="O850" s="40"/>
      <c r="P850" s="41"/>
      <c r="Q850" s="42"/>
      <c r="R850" s="43"/>
      <c r="S850" s="43"/>
      <c r="T850" s="42"/>
      <c r="U850" s="42"/>
      <c r="V850" s="42"/>
      <c r="W850" s="42"/>
    </row>
    <row r="851" spans="1:23" ht="15" customHeight="1">
      <c r="A851" s="20"/>
      <c r="B851" s="21">
        <v>850</v>
      </c>
      <c r="C851" s="22"/>
      <c r="D851" s="22"/>
      <c r="E851" s="23"/>
      <c r="F851" s="24"/>
      <c r="G851" s="25"/>
      <c r="H851" s="26"/>
      <c r="I851" s="46"/>
      <c r="J851" s="47"/>
      <c r="K851" s="47"/>
      <c r="L851" s="31"/>
      <c r="M851" s="40"/>
      <c r="N851" s="40"/>
      <c r="O851" s="40"/>
      <c r="P851" s="41"/>
      <c r="Q851" s="42"/>
      <c r="R851" s="43"/>
      <c r="S851" s="43"/>
      <c r="T851" s="42"/>
      <c r="U851" s="42"/>
      <c r="V851" s="42"/>
      <c r="W851" s="42"/>
    </row>
    <row r="852" spans="1:23" ht="15" customHeight="1">
      <c r="A852" s="20"/>
      <c r="B852" s="21">
        <v>851</v>
      </c>
      <c r="C852" s="22"/>
      <c r="D852" s="22"/>
      <c r="E852" s="23"/>
      <c r="F852" s="24"/>
      <c r="G852" s="25"/>
      <c r="H852" s="26"/>
      <c r="I852" s="46"/>
      <c r="J852" s="47"/>
      <c r="K852" s="47"/>
      <c r="L852" s="31"/>
      <c r="M852" s="40"/>
      <c r="N852" s="40"/>
      <c r="O852" s="40"/>
      <c r="P852" s="41"/>
      <c r="Q852" s="42"/>
      <c r="R852" s="43"/>
      <c r="S852" s="43"/>
      <c r="T852" s="42"/>
      <c r="U852" s="42"/>
      <c r="V852" s="42"/>
      <c r="W852" s="42"/>
    </row>
    <row r="853" spans="1:23" ht="15" customHeight="1">
      <c r="A853" s="20"/>
      <c r="B853" s="21">
        <v>852</v>
      </c>
      <c r="C853" s="22"/>
      <c r="D853" s="22"/>
      <c r="E853" s="23"/>
      <c r="F853" s="24"/>
      <c r="G853" s="25"/>
      <c r="H853" s="26"/>
      <c r="I853" s="46"/>
      <c r="J853" s="47"/>
      <c r="K853" s="47"/>
      <c r="L853" s="31"/>
      <c r="M853" s="40"/>
      <c r="N853" s="40"/>
      <c r="O853" s="40"/>
      <c r="P853" s="41"/>
      <c r="Q853" s="42"/>
      <c r="R853" s="43"/>
      <c r="S853" s="43"/>
      <c r="T853" s="42"/>
      <c r="U853" s="42"/>
      <c r="V853" s="42"/>
      <c r="W853" s="42"/>
    </row>
    <row r="854" spans="1:23" ht="15" customHeight="1">
      <c r="A854" s="20"/>
      <c r="B854" s="21">
        <v>853</v>
      </c>
      <c r="C854" s="22"/>
      <c r="D854" s="22"/>
      <c r="E854" s="23"/>
      <c r="F854" s="24"/>
      <c r="G854" s="25"/>
      <c r="H854" s="26"/>
      <c r="I854" s="46"/>
      <c r="J854" s="47"/>
      <c r="K854" s="47"/>
      <c r="L854" s="31"/>
      <c r="M854" s="40"/>
      <c r="N854" s="40"/>
      <c r="O854" s="40"/>
      <c r="P854" s="41"/>
      <c r="Q854" s="42"/>
      <c r="R854" s="43"/>
      <c r="S854" s="43"/>
      <c r="T854" s="42"/>
      <c r="U854" s="42"/>
      <c r="V854" s="42"/>
      <c r="W854" s="42"/>
    </row>
    <row r="855" spans="1:23" ht="15" customHeight="1">
      <c r="A855" s="20"/>
      <c r="B855" s="21">
        <v>854</v>
      </c>
      <c r="C855" s="22"/>
      <c r="D855" s="22"/>
      <c r="E855" s="23"/>
      <c r="F855" s="24"/>
      <c r="G855" s="25"/>
      <c r="H855" s="26"/>
      <c r="I855" s="46"/>
      <c r="J855" s="47"/>
      <c r="K855" s="47"/>
      <c r="L855" s="31"/>
      <c r="M855" s="40"/>
      <c r="N855" s="40"/>
      <c r="O855" s="40"/>
      <c r="P855" s="41"/>
      <c r="Q855" s="42"/>
      <c r="R855" s="43"/>
      <c r="S855" s="43"/>
      <c r="T855" s="42"/>
      <c r="U855" s="42"/>
      <c r="V855" s="42"/>
      <c r="W855" s="42"/>
    </row>
    <row r="856" spans="1:23" ht="15" customHeight="1">
      <c r="A856" s="20"/>
      <c r="B856" s="21">
        <v>855</v>
      </c>
      <c r="C856" s="22"/>
      <c r="D856" s="22"/>
      <c r="E856" s="23"/>
      <c r="F856" s="24"/>
      <c r="G856" s="25"/>
      <c r="H856" s="26"/>
      <c r="I856" s="46"/>
      <c r="J856" s="47"/>
      <c r="K856" s="47"/>
      <c r="L856" s="31"/>
      <c r="M856" s="40"/>
      <c r="N856" s="40"/>
      <c r="O856" s="40"/>
      <c r="P856" s="41"/>
      <c r="Q856" s="42"/>
      <c r="R856" s="43"/>
      <c r="S856" s="43"/>
      <c r="T856" s="42"/>
      <c r="U856" s="42"/>
      <c r="V856" s="42"/>
      <c r="W856" s="42"/>
    </row>
    <row r="857" spans="1:23" ht="15" customHeight="1">
      <c r="A857" s="20"/>
      <c r="B857" s="21">
        <v>856</v>
      </c>
      <c r="C857" s="22"/>
      <c r="D857" s="22"/>
      <c r="E857" s="23"/>
      <c r="F857" s="24"/>
      <c r="G857" s="25"/>
      <c r="H857" s="26"/>
      <c r="I857" s="46"/>
      <c r="J857" s="47"/>
      <c r="K857" s="47"/>
      <c r="L857" s="31"/>
      <c r="M857" s="40"/>
      <c r="N857" s="40"/>
      <c r="O857" s="40"/>
      <c r="P857" s="41"/>
      <c r="Q857" s="42"/>
      <c r="R857" s="43"/>
      <c r="S857" s="43"/>
      <c r="T857" s="42"/>
      <c r="U857" s="42"/>
      <c r="V857" s="42"/>
      <c r="W857" s="42"/>
    </row>
    <row r="858" spans="1:23" ht="15" customHeight="1">
      <c r="A858" s="20"/>
      <c r="B858" s="21">
        <v>857</v>
      </c>
      <c r="C858" s="22"/>
      <c r="D858" s="22"/>
      <c r="E858" s="23"/>
      <c r="F858" s="24"/>
      <c r="G858" s="25"/>
      <c r="H858" s="26"/>
      <c r="I858" s="46"/>
      <c r="J858" s="47"/>
      <c r="K858" s="47"/>
      <c r="L858" s="31"/>
      <c r="M858" s="40"/>
      <c r="N858" s="40"/>
      <c r="O858" s="40"/>
      <c r="P858" s="41"/>
      <c r="Q858" s="42"/>
      <c r="R858" s="43"/>
      <c r="S858" s="43"/>
      <c r="T858" s="42"/>
      <c r="U858" s="42"/>
      <c r="V858" s="42"/>
      <c r="W858" s="42"/>
    </row>
    <row r="859" spans="1:23" ht="15" customHeight="1">
      <c r="A859" s="20"/>
      <c r="B859" s="21">
        <v>858</v>
      </c>
      <c r="C859" s="22"/>
      <c r="D859" s="22"/>
      <c r="E859" s="23"/>
      <c r="F859" s="24"/>
      <c r="G859" s="25"/>
      <c r="H859" s="26"/>
      <c r="I859" s="46"/>
      <c r="J859" s="47"/>
      <c r="K859" s="47"/>
      <c r="L859" s="31"/>
      <c r="M859" s="40"/>
      <c r="N859" s="40"/>
      <c r="O859" s="40"/>
      <c r="P859" s="41"/>
      <c r="Q859" s="42"/>
      <c r="R859" s="43"/>
      <c r="S859" s="43"/>
      <c r="T859" s="42"/>
      <c r="U859" s="42"/>
      <c r="V859" s="42"/>
      <c r="W859" s="42"/>
    </row>
    <row r="860" spans="1:23" ht="15" customHeight="1">
      <c r="A860" s="20"/>
      <c r="B860" s="21">
        <v>859</v>
      </c>
      <c r="C860" s="22"/>
      <c r="D860" s="22"/>
      <c r="E860" s="23"/>
      <c r="F860" s="24"/>
      <c r="G860" s="25"/>
      <c r="H860" s="26"/>
      <c r="I860" s="46"/>
      <c r="J860" s="47"/>
      <c r="K860" s="47"/>
      <c r="L860" s="31"/>
      <c r="M860" s="40"/>
      <c r="N860" s="40"/>
      <c r="O860" s="40"/>
      <c r="P860" s="41"/>
      <c r="Q860" s="42"/>
      <c r="R860" s="43"/>
      <c r="S860" s="43"/>
      <c r="T860" s="42"/>
      <c r="U860" s="42"/>
      <c r="V860" s="42"/>
      <c r="W860" s="42"/>
    </row>
    <row r="861" spans="1:23" ht="15" customHeight="1">
      <c r="A861" s="20"/>
      <c r="B861" s="21">
        <v>860</v>
      </c>
      <c r="C861" s="22"/>
      <c r="D861" s="22"/>
      <c r="E861" s="23"/>
      <c r="F861" s="24"/>
      <c r="G861" s="25"/>
      <c r="H861" s="26"/>
      <c r="I861" s="46"/>
      <c r="J861" s="47"/>
      <c r="K861" s="47"/>
      <c r="L861" s="31"/>
      <c r="M861" s="40"/>
      <c r="N861" s="40"/>
      <c r="O861" s="40"/>
      <c r="P861" s="41"/>
      <c r="Q861" s="42"/>
      <c r="R861" s="43"/>
      <c r="S861" s="43"/>
      <c r="T861" s="42"/>
      <c r="U861" s="42"/>
      <c r="V861" s="42"/>
      <c r="W861" s="42"/>
    </row>
    <row r="862" spans="1:23" ht="15" customHeight="1">
      <c r="A862" s="20"/>
      <c r="B862" s="21">
        <v>861</v>
      </c>
      <c r="C862" s="22"/>
      <c r="D862" s="22"/>
      <c r="E862" s="23"/>
      <c r="F862" s="24"/>
      <c r="G862" s="25"/>
      <c r="H862" s="26"/>
      <c r="I862" s="46"/>
      <c r="J862" s="47"/>
      <c r="K862" s="47"/>
      <c r="L862" s="31"/>
      <c r="M862" s="40"/>
      <c r="N862" s="40"/>
      <c r="O862" s="40"/>
      <c r="P862" s="41"/>
      <c r="Q862" s="42"/>
      <c r="R862" s="43"/>
      <c r="S862" s="43"/>
      <c r="T862" s="42"/>
      <c r="U862" s="42"/>
      <c r="V862" s="42"/>
      <c r="W862" s="42"/>
    </row>
    <row r="863" spans="1:23" ht="15" customHeight="1">
      <c r="A863" s="20"/>
      <c r="B863" s="21">
        <v>862</v>
      </c>
      <c r="C863" s="22"/>
      <c r="D863" s="22"/>
      <c r="E863" s="23"/>
      <c r="F863" s="24"/>
      <c r="G863" s="25"/>
      <c r="H863" s="26"/>
      <c r="I863" s="46"/>
      <c r="J863" s="47"/>
      <c r="K863" s="47"/>
      <c r="L863" s="31"/>
      <c r="M863" s="40"/>
      <c r="N863" s="40"/>
      <c r="O863" s="40"/>
      <c r="P863" s="41"/>
      <c r="Q863" s="42"/>
      <c r="R863" s="43"/>
      <c r="S863" s="43"/>
      <c r="T863" s="42"/>
      <c r="U863" s="42"/>
      <c r="V863" s="42"/>
      <c r="W863" s="42"/>
    </row>
    <row r="864" spans="1:23" ht="15" customHeight="1">
      <c r="A864" s="20"/>
      <c r="B864" s="21">
        <v>863</v>
      </c>
      <c r="C864" s="22"/>
      <c r="D864" s="22"/>
      <c r="E864" s="23"/>
      <c r="F864" s="24"/>
      <c r="G864" s="25"/>
      <c r="H864" s="26"/>
      <c r="I864" s="46"/>
      <c r="J864" s="47"/>
      <c r="K864" s="47"/>
      <c r="L864" s="31"/>
      <c r="M864" s="40"/>
      <c r="N864" s="40"/>
      <c r="O864" s="40"/>
      <c r="P864" s="41"/>
      <c r="Q864" s="42"/>
      <c r="R864" s="43"/>
      <c r="S864" s="43"/>
      <c r="T864" s="42"/>
      <c r="U864" s="42"/>
      <c r="V864" s="42"/>
      <c r="W864" s="42"/>
    </row>
    <row r="865" spans="1:23" ht="15" customHeight="1">
      <c r="A865" s="20"/>
      <c r="B865" s="21">
        <v>864</v>
      </c>
      <c r="C865" s="22"/>
      <c r="D865" s="22"/>
      <c r="E865" s="23"/>
      <c r="F865" s="24"/>
      <c r="G865" s="25"/>
      <c r="H865" s="26"/>
      <c r="I865" s="46"/>
      <c r="J865" s="47"/>
      <c r="K865" s="47"/>
      <c r="L865" s="31"/>
      <c r="M865" s="40"/>
      <c r="N865" s="40"/>
      <c r="O865" s="40"/>
      <c r="P865" s="41"/>
      <c r="Q865" s="42"/>
      <c r="R865" s="43"/>
      <c r="S865" s="43"/>
      <c r="T865" s="42"/>
      <c r="U865" s="42"/>
      <c r="V865" s="42"/>
      <c r="W865" s="42"/>
    </row>
    <row r="866" spans="1:23" ht="15" customHeight="1">
      <c r="A866" s="20"/>
      <c r="B866" s="21">
        <v>865</v>
      </c>
      <c r="C866" s="22"/>
      <c r="D866" s="22"/>
      <c r="E866" s="23"/>
      <c r="F866" s="24"/>
      <c r="G866" s="25"/>
      <c r="H866" s="26"/>
      <c r="I866" s="46"/>
      <c r="J866" s="47"/>
      <c r="K866" s="47"/>
      <c r="L866" s="31"/>
      <c r="M866" s="40"/>
      <c r="N866" s="40"/>
      <c r="O866" s="40"/>
      <c r="P866" s="41"/>
      <c r="Q866" s="42"/>
      <c r="R866" s="43"/>
      <c r="S866" s="43"/>
      <c r="T866" s="42"/>
      <c r="U866" s="42"/>
      <c r="V866" s="42"/>
      <c r="W866" s="42"/>
    </row>
    <row r="867" spans="1:23" ht="15" customHeight="1">
      <c r="A867" s="20"/>
      <c r="B867" s="21">
        <v>866</v>
      </c>
      <c r="C867" s="22"/>
      <c r="D867" s="22"/>
      <c r="E867" s="23"/>
      <c r="F867" s="24"/>
      <c r="G867" s="25"/>
      <c r="H867" s="26"/>
      <c r="I867" s="46"/>
      <c r="J867" s="47"/>
      <c r="K867" s="47"/>
      <c r="L867" s="31"/>
      <c r="M867" s="40"/>
      <c r="N867" s="40"/>
      <c r="O867" s="40"/>
      <c r="P867" s="41"/>
      <c r="Q867" s="42"/>
      <c r="R867" s="43"/>
      <c r="S867" s="43"/>
      <c r="T867" s="42"/>
      <c r="U867" s="42"/>
      <c r="V867" s="42"/>
      <c r="W867" s="42"/>
    </row>
    <row r="868" spans="1:23" ht="15" customHeight="1">
      <c r="A868" s="20"/>
      <c r="B868" s="21">
        <v>867</v>
      </c>
      <c r="C868" s="22"/>
      <c r="D868" s="22"/>
      <c r="E868" s="23"/>
      <c r="F868" s="24"/>
      <c r="G868" s="25"/>
      <c r="H868" s="26"/>
      <c r="I868" s="46"/>
      <c r="J868" s="47"/>
      <c r="K868" s="47"/>
      <c r="L868" s="31"/>
      <c r="M868" s="40"/>
      <c r="N868" s="40"/>
      <c r="O868" s="40"/>
      <c r="P868" s="41"/>
      <c r="Q868" s="42"/>
      <c r="R868" s="43"/>
      <c r="S868" s="43"/>
      <c r="T868" s="42"/>
      <c r="U868" s="42"/>
      <c r="V868" s="42"/>
      <c r="W868" s="42"/>
    </row>
    <row r="869" spans="1:23" ht="15" customHeight="1">
      <c r="A869" s="20"/>
      <c r="B869" s="21">
        <v>868</v>
      </c>
      <c r="C869" s="22"/>
      <c r="D869" s="22"/>
      <c r="E869" s="23"/>
      <c r="F869" s="24"/>
      <c r="G869" s="25"/>
      <c r="H869" s="26"/>
      <c r="I869" s="46"/>
      <c r="J869" s="47"/>
      <c r="K869" s="47"/>
      <c r="L869" s="31"/>
      <c r="M869" s="40"/>
      <c r="N869" s="40"/>
      <c r="O869" s="40"/>
      <c r="P869" s="41"/>
      <c r="Q869" s="42"/>
      <c r="R869" s="43"/>
      <c r="S869" s="43"/>
      <c r="T869" s="42"/>
      <c r="U869" s="42"/>
      <c r="V869" s="42"/>
      <c r="W869" s="42"/>
    </row>
    <row r="870" spans="1:23" ht="15" customHeight="1">
      <c r="A870" s="20"/>
      <c r="B870" s="21">
        <v>869</v>
      </c>
      <c r="C870" s="22"/>
      <c r="D870" s="22"/>
      <c r="E870" s="23"/>
      <c r="F870" s="24"/>
      <c r="G870" s="25"/>
      <c r="H870" s="26"/>
      <c r="I870" s="46"/>
      <c r="J870" s="47"/>
      <c r="K870" s="47"/>
      <c r="L870" s="31"/>
      <c r="M870" s="40"/>
      <c r="N870" s="40"/>
      <c r="O870" s="40"/>
      <c r="P870" s="41"/>
      <c r="Q870" s="42"/>
      <c r="R870" s="43"/>
      <c r="S870" s="43"/>
      <c r="T870" s="42"/>
      <c r="U870" s="42"/>
      <c r="V870" s="42"/>
      <c r="W870" s="42"/>
    </row>
    <row r="871" spans="1:23" ht="15" customHeight="1">
      <c r="A871" s="20"/>
      <c r="B871" s="21">
        <v>870</v>
      </c>
      <c r="C871" s="22"/>
      <c r="D871" s="22"/>
      <c r="E871" s="23"/>
      <c r="F871" s="24"/>
      <c r="G871" s="25"/>
      <c r="H871" s="26"/>
      <c r="I871" s="46"/>
      <c r="J871" s="47"/>
      <c r="K871" s="47"/>
      <c r="L871" s="31"/>
      <c r="M871" s="40"/>
      <c r="N871" s="40"/>
      <c r="O871" s="40"/>
      <c r="P871" s="41"/>
      <c r="Q871" s="42"/>
      <c r="R871" s="43"/>
      <c r="S871" s="43"/>
      <c r="T871" s="42"/>
      <c r="U871" s="42"/>
      <c r="V871" s="42"/>
      <c r="W871" s="42"/>
    </row>
    <row r="872" spans="1:23" ht="15" customHeight="1">
      <c r="A872" s="20"/>
      <c r="B872" s="21">
        <v>871</v>
      </c>
      <c r="C872" s="22"/>
      <c r="D872" s="22"/>
      <c r="E872" s="23"/>
      <c r="F872" s="24"/>
      <c r="G872" s="25"/>
      <c r="H872" s="26"/>
      <c r="I872" s="46"/>
      <c r="J872" s="47"/>
      <c r="K872" s="47"/>
      <c r="L872" s="31"/>
      <c r="M872" s="40"/>
      <c r="N872" s="40"/>
      <c r="O872" s="40"/>
      <c r="P872" s="41"/>
      <c r="Q872" s="42"/>
      <c r="R872" s="43"/>
      <c r="S872" s="43"/>
      <c r="T872" s="42"/>
      <c r="U872" s="42"/>
      <c r="V872" s="42"/>
      <c r="W872" s="42"/>
    </row>
    <row r="873" spans="1:23" ht="15" customHeight="1">
      <c r="A873" s="20"/>
      <c r="B873" s="21">
        <v>872</v>
      </c>
      <c r="C873" s="22"/>
      <c r="D873" s="22"/>
      <c r="E873" s="23"/>
      <c r="F873" s="24"/>
      <c r="G873" s="25"/>
      <c r="H873" s="26"/>
      <c r="I873" s="46"/>
      <c r="J873" s="47"/>
      <c r="K873" s="47"/>
      <c r="L873" s="31"/>
      <c r="M873" s="40"/>
      <c r="N873" s="40"/>
      <c r="O873" s="40"/>
      <c r="P873" s="41"/>
      <c r="Q873" s="42"/>
      <c r="R873" s="43"/>
      <c r="S873" s="43"/>
      <c r="T873" s="42"/>
      <c r="U873" s="42"/>
      <c r="V873" s="42"/>
      <c r="W873" s="42"/>
    </row>
    <row r="874" spans="1:23" ht="15" customHeight="1">
      <c r="A874" s="20"/>
      <c r="B874" s="21">
        <v>873</v>
      </c>
      <c r="C874" s="22"/>
      <c r="D874" s="22"/>
      <c r="E874" s="23"/>
      <c r="F874" s="24"/>
      <c r="G874" s="25"/>
      <c r="H874" s="26"/>
      <c r="I874" s="46"/>
      <c r="J874" s="47"/>
      <c r="K874" s="47"/>
      <c r="L874" s="31"/>
      <c r="M874" s="40"/>
      <c r="N874" s="40"/>
      <c r="O874" s="40"/>
      <c r="P874" s="41"/>
      <c r="Q874" s="42"/>
      <c r="R874" s="43"/>
      <c r="S874" s="43"/>
      <c r="T874" s="42"/>
      <c r="U874" s="42"/>
      <c r="V874" s="42"/>
      <c r="W874" s="42"/>
    </row>
    <row r="875" spans="1:23" ht="15" customHeight="1">
      <c r="A875" s="20"/>
      <c r="B875" s="21">
        <v>874</v>
      </c>
      <c r="C875" s="22"/>
      <c r="D875" s="22"/>
      <c r="E875" s="23"/>
      <c r="F875" s="24"/>
      <c r="G875" s="25"/>
      <c r="H875" s="26"/>
      <c r="I875" s="46"/>
      <c r="J875" s="47"/>
      <c r="K875" s="47"/>
      <c r="L875" s="31"/>
      <c r="M875" s="40"/>
      <c r="N875" s="40"/>
      <c r="O875" s="40"/>
      <c r="P875" s="41"/>
      <c r="Q875" s="42"/>
      <c r="R875" s="43"/>
      <c r="S875" s="43"/>
      <c r="T875" s="42"/>
      <c r="U875" s="42"/>
      <c r="V875" s="42"/>
      <c r="W875" s="42"/>
    </row>
    <row r="876" spans="1:23" ht="15" customHeight="1">
      <c r="A876" s="20"/>
      <c r="B876" s="21">
        <v>875</v>
      </c>
      <c r="C876" s="22"/>
      <c r="D876" s="22"/>
      <c r="E876" s="23"/>
      <c r="F876" s="24"/>
      <c r="G876" s="25"/>
      <c r="H876" s="26"/>
      <c r="I876" s="46"/>
      <c r="J876" s="47"/>
      <c r="K876" s="47"/>
      <c r="L876" s="31"/>
      <c r="M876" s="40"/>
      <c r="N876" s="40"/>
      <c r="O876" s="40"/>
      <c r="P876" s="41"/>
      <c r="Q876" s="42"/>
      <c r="R876" s="43"/>
      <c r="S876" s="43"/>
      <c r="T876" s="42"/>
      <c r="U876" s="42"/>
      <c r="V876" s="42"/>
      <c r="W876" s="42"/>
    </row>
    <row r="877" spans="1:23" ht="15" customHeight="1">
      <c r="A877" s="20"/>
      <c r="B877" s="21">
        <v>876</v>
      </c>
      <c r="C877" s="22"/>
      <c r="D877" s="22"/>
      <c r="E877" s="23"/>
      <c r="F877" s="24"/>
      <c r="G877" s="25"/>
      <c r="H877" s="26"/>
      <c r="I877" s="46"/>
      <c r="J877" s="47"/>
      <c r="K877" s="47"/>
      <c r="L877" s="31"/>
      <c r="M877" s="40"/>
      <c r="N877" s="40"/>
      <c r="O877" s="40"/>
      <c r="P877" s="41"/>
      <c r="Q877" s="42"/>
      <c r="R877" s="43"/>
      <c r="S877" s="43"/>
      <c r="T877" s="42"/>
      <c r="U877" s="42"/>
      <c r="V877" s="42"/>
      <c r="W877" s="42"/>
    </row>
    <row r="878" spans="1:23" ht="15" customHeight="1">
      <c r="A878" s="20"/>
      <c r="B878" s="21">
        <v>877</v>
      </c>
      <c r="C878" s="22"/>
      <c r="D878" s="22"/>
      <c r="E878" s="23"/>
      <c r="F878" s="24"/>
      <c r="G878" s="25"/>
      <c r="H878" s="26"/>
      <c r="I878" s="46"/>
      <c r="J878" s="47"/>
      <c r="K878" s="47"/>
      <c r="L878" s="31"/>
      <c r="M878" s="40"/>
      <c r="N878" s="40"/>
      <c r="O878" s="40"/>
      <c r="P878" s="41"/>
      <c r="Q878" s="42"/>
      <c r="R878" s="43"/>
      <c r="S878" s="43"/>
      <c r="T878" s="42"/>
      <c r="U878" s="42"/>
      <c r="V878" s="42"/>
      <c r="W878" s="42"/>
    </row>
    <row r="879" spans="1:23" ht="15" customHeight="1">
      <c r="A879" s="20"/>
      <c r="B879" s="21">
        <v>878</v>
      </c>
      <c r="C879" s="22"/>
      <c r="D879" s="22"/>
      <c r="E879" s="23"/>
      <c r="F879" s="24"/>
      <c r="G879" s="25"/>
      <c r="H879" s="26"/>
      <c r="I879" s="46"/>
      <c r="J879" s="47"/>
      <c r="K879" s="47"/>
      <c r="L879" s="31"/>
      <c r="M879" s="40"/>
      <c r="N879" s="40"/>
      <c r="O879" s="40"/>
      <c r="P879" s="41"/>
      <c r="Q879" s="42"/>
      <c r="R879" s="43"/>
      <c r="S879" s="43"/>
      <c r="T879" s="42"/>
      <c r="U879" s="42"/>
      <c r="V879" s="42"/>
      <c r="W879" s="42"/>
    </row>
    <row r="880" spans="1:23" ht="15" customHeight="1">
      <c r="A880" s="20"/>
      <c r="B880" s="21">
        <v>879</v>
      </c>
      <c r="C880" s="22"/>
      <c r="D880" s="22"/>
      <c r="E880" s="23"/>
      <c r="F880" s="24"/>
      <c r="G880" s="25"/>
      <c r="H880" s="26"/>
      <c r="I880" s="46"/>
      <c r="J880" s="47"/>
      <c r="K880" s="47"/>
      <c r="L880" s="31"/>
      <c r="M880" s="40"/>
      <c r="N880" s="40"/>
      <c r="O880" s="40"/>
      <c r="P880" s="41"/>
      <c r="Q880" s="42"/>
      <c r="R880" s="43"/>
      <c r="S880" s="43"/>
      <c r="T880" s="42"/>
      <c r="U880" s="42"/>
      <c r="V880" s="42"/>
      <c r="W880" s="42"/>
    </row>
    <row r="881" spans="1:23" ht="15" customHeight="1">
      <c r="A881" s="20"/>
      <c r="B881" s="21">
        <v>880</v>
      </c>
      <c r="C881" s="22"/>
      <c r="D881" s="22"/>
      <c r="E881" s="23"/>
      <c r="F881" s="24"/>
      <c r="G881" s="25"/>
      <c r="H881" s="26"/>
      <c r="I881" s="46"/>
      <c r="J881" s="47"/>
      <c r="K881" s="47"/>
      <c r="L881" s="31"/>
      <c r="M881" s="40"/>
      <c r="N881" s="40"/>
      <c r="O881" s="40"/>
      <c r="P881" s="41"/>
      <c r="Q881" s="42"/>
      <c r="R881" s="43"/>
      <c r="S881" s="43"/>
      <c r="T881" s="42"/>
      <c r="U881" s="42"/>
      <c r="V881" s="42"/>
      <c r="W881" s="42"/>
    </row>
    <row r="882" spans="1:23" ht="15" customHeight="1">
      <c r="A882" s="20"/>
      <c r="B882" s="21">
        <v>881</v>
      </c>
      <c r="C882" s="22"/>
      <c r="D882" s="22"/>
      <c r="E882" s="23"/>
      <c r="F882" s="24"/>
      <c r="G882" s="25"/>
      <c r="H882" s="26"/>
      <c r="I882" s="46"/>
      <c r="J882" s="47"/>
      <c r="K882" s="47"/>
      <c r="L882" s="31"/>
      <c r="M882" s="40"/>
      <c r="N882" s="40"/>
      <c r="O882" s="40"/>
      <c r="P882" s="41"/>
      <c r="Q882" s="42"/>
      <c r="R882" s="43"/>
      <c r="S882" s="43"/>
      <c r="T882" s="42"/>
      <c r="U882" s="42"/>
      <c r="V882" s="42"/>
      <c r="W882" s="42"/>
    </row>
    <row r="883" spans="1:23" ht="15" customHeight="1">
      <c r="A883" s="20"/>
      <c r="B883" s="21">
        <v>882</v>
      </c>
      <c r="C883" s="22"/>
      <c r="D883" s="22"/>
      <c r="E883" s="23"/>
      <c r="F883" s="24"/>
      <c r="G883" s="25"/>
      <c r="H883" s="26"/>
      <c r="I883" s="46"/>
      <c r="J883" s="47"/>
      <c r="K883" s="47"/>
      <c r="L883" s="31"/>
      <c r="M883" s="40"/>
      <c r="N883" s="40"/>
      <c r="O883" s="40"/>
      <c r="P883" s="41"/>
      <c r="Q883" s="42"/>
      <c r="R883" s="43"/>
      <c r="S883" s="43"/>
      <c r="T883" s="42"/>
      <c r="U883" s="42"/>
      <c r="V883" s="42"/>
      <c r="W883" s="42"/>
    </row>
    <row r="884" spans="1:23" ht="15" customHeight="1">
      <c r="A884" s="20"/>
      <c r="B884" s="21">
        <v>883</v>
      </c>
      <c r="C884" s="22"/>
      <c r="D884" s="22"/>
      <c r="E884" s="23"/>
      <c r="F884" s="24"/>
      <c r="G884" s="25"/>
      <c r="H884" s="26"/>
      <c r="I884" s="46"/>
      <c r="J884" s="47"/>
      <c r="K884" s="47"/>
      <c r="L884" s="31"/>
      <c r="M884" s="40"/>
      <c r="N884" s="40"/>
      <c r="O884" s="40"/>
      <c r="P884" s="41"/>
      <c r="Q884" s="42"/>
      <c r="R884" s="43"/>
      <c r="S884" s="43"/>
      <c r="T884" s="42"/>
      <c r="U884" s="42"/>
      <c r="V884" s="42"/>
      <c r="W884" s="42"/>
    </row>
    <row r="885" spans="1:23" ht="15" customHeight="1">
      <c r="A885" s="20"/>
      <c r="B885" s="21">
        <v>884</v>
      </c>
      <c r="C885" s="22"/>
      <c r="D885" s="22"/>
      <c r="E885" s="23"/>
      <c r="F885" s="24"/>
      <c r="G885" s="25"/>
      <c r="H885" s="26"/>
      <c r="I885" s="46"/>
      <c r="J885" s="47"/>
      <c r="K885" s="47"/>
      <c r="L885" s="31"/>
      <c r="M885" s="40"/>
      <c r="N885" s="40"/>
      <c r="O885" s="40"/>
      <c r="P885" s="41"/>
      <c r="Q885" s="42"/>
      <c r="R885" s="43"/>
      <c r="S885" s="43"/>
      <c r="T885" s="42"/>
      <c r="U885" s="42"/>
      <c r="V885" s="42"/>
      <c r="W885" s="42"/>
    </row>
    <row r="886" spans="1:23" ht="15" customHeight="1">
      <c r="A886" s="20"/>
      <c r="B886" s="21">
        <v>885</v>
      </c>
      <c r="C886" s="22"/>
      <c r="D886" s="22"/>
      <c r="E886" s="23"/>
      <c r="F886" s="24"/>
      <c r="G886" s="25"/>
      <c r="H886" s="26"/>
      <c r="I886" s="46"/>
      <c r="J886" s="47"/>
      <c r="K886" s="47"/>
      <c r="L886" s="31"/>
      <c r="M886" s="40"/>
      <c r="N886" s="40"/>
      <c r="O886" s="40"/>
      <c r="P886" s="41"/>
      <c r="Q886" s="42"/>
      <c r="R886" s="43"/>
      <c r="S886" s="43"/>
      <c r="T886" s="42"/>
      <c r="U886" s="42"/>
      <c r="V886" s="42"/>
      <c r="W886" s="42"/>
    </row>
    <row r="887" spans="1:23" ht="15" customHeight="1">
      <c r="A887" s="20"/>
      <c r="B887" s="21">
        <v>886</v>
      </c>
      <c r="C887" s="22"/>
      <c r="D887" s="22"/>
      <c r="E887" s="23"/>
      <c r="F887" s="24"/>
      <c r="G887" s="25"/>
      <c r="H887" s="26"/>
      <c r="I887" s="46"/>
      <c r="J887" s="47"/>
      <c r="K887" s="47"/>
      <c r="L887" s="31"/>
      <c r="M887" s="40"/>
      <c r="N887" s="40"/>
      <c r="O887" s="40"/>
      <c r="P887" s="41"/>
      <c r="Q887" s="42"/>
      <c r="R887" s="43"/>
      <c r="S887" s="43"/>
      <c r="T887" s="42"/>
      <c r="U887" s="42"/>
      <c r="V887" s="42"/>
      <c r="W887" s="42"/>
    </row>
    <row r="888" spans="1:23" ht="15" customHeight="1">
      <c r="A888" s="20"/>
      <c r="B888" s="21">
        <v>887</v>
      </c>
      <c r="C888" s="22"/>
      <c r="D888" s="22"/>
      <c r="E888" s="23"/>
      <c r="F888" s="24"/>
      <c r="G888" s="25"/>
      <c r="H888" s="26"/>
      <c r="I888" s="46"/>
      <c r="J888" s="47"/>
      <c r="K888" s="47"/>
      <c r="L888" s="31"/>
      <c r="M888" s="40"/>
      <c r="N888" s="40"/>
      <c r="O888" s="40"/>
      <c r="P888" s="41"/>
      <c r="Q888" s="42"/>
      <c r="R888" s="43"/>
      <c r="S888" s="43"/>
      <c r="T888" s="42"/>
      <c r="U888" s="42"/>
      <c r="V888" s="42"/>
      <c r="W888" s="42"/>
    </row>
    <row r="889" spans="1:23" ht="15" customHeight="1">
      <c r="A889" s="20"/>
      <c r="B889" s="21">
        <v>888</v>
      </c>
      <c r="C889" s="22"/>
      <c r="D889" s="22"/>
      <c r="E889" s="23"/>
      <c r="F889" s="24"/>
      <c r="G889" s="25"/>
      <c r="H889" s="26"/>
      <c r="I889" s="46"/>
      <c r="J889" s="47"/>
      <c r="K889" s="47"/>
      <c r="L889" s="31"/>
      <c r="M889" s="40"/>
      <c r="N889" s="40"/>
      <c r="O889" s="40"/>
      <c r="P889" s="41"/>
      <c r="Q889" s="42"/>
      <c r="R889" s="43"/>
      <c r="S889" s="43"/>
      <c r="T889" s="42"/>
      <c r="U889" s="42"/>
      <c r="V889" s="42"/>
      <c r="W889" s="42"/>
    </row>
    <row r="890" spans="1:23" ht="15" customHeight="1">
      <c r="A890" s="20"/>
      <c r="B890" s="21">
        <v>889</v>
      </c>
      <c r="C890" s="22"/>
      <c r="D890" s="22"/>
      <c r="E890" s="23"/>
      <c r="F890" s="24"/>
      <c r="G890" s="25"/>
      <c r="H890" s="26"/>
      <c r="I890" s="46"/>
      <c r="J890" s="47"/>
      <c r="K890" s="47"/>
      <c r="L890" s="31"/>
      <c r="M890" s="40"/>
      <c r="N890" s="40"/>
      <c r="O890" s="40"/>
      <c r="P890" s="41"/>
      <c r="Q890" s="42"/>
      <c r="R890" s="43"/>
      <c r="S890" s="43"/>
      <c r="T890" s="42"/>
      <c r="U890" s="42"/>
      <c r="V890" s="42"/>
      <c r="W890" s="42"/>
    </row>
    <row r="891" spans="1:23" ht="15" customHeight="1">
      <c r="A891" s="20"/>
      <c r="B891" s="21">
        <v>890</v>
      </c>
      <c r="C891" s="22"/>
      <c r="D891" s="22"/>
      <c r="E891" s="23"/>
      <c r="F891" s="24"/>
      <c r="G891" s="25"/>
      <c r="H891" s="26"/>
      <c r="I891" s="46"/>
      <c r="J891" s="47"/>
      <c r="K891" s="47"/>
      <c r="L891" s="31"/>
      <c r="M891" s="40"/>
      <c r="N891" s="40"/>
      <c r="O891" s="40"/>
      <c r="P891" s="41"/>
      <c r="Q891" s="42"/>
      <c r="R891" s="43"/>
      <c r="S891" s="43"/>
      <c r="T891" s="42"/>
      <c r="U891" s="42"/>
      <c r="V891" s="42"/>
      <c r="W891" s="42"/>
    </row>
    <row r="892" spans="1:23" ht="15" customHeight="1">
      <c r="A892" s="20"/>
      <c r="B892" s="21">
        <v>891</v>
      </c>
      <c r="C892" s="22"/>
      <c r="D892" s="22"/>
      <c r="E892" s="23"/>
      <c r="F892" s="24"/>
      <c r="G892" s="25"/>
      <c r="H892" s="26"/>
      <c r="I892" s="46"/>
      <c r="J892" s="47"/>
      <c r="K892" s="47"/>
      <c r="L892" s="31"/>
      <c r="M892" s="40"/>
      <c r="N892" s="40"/>
      <c r="O892" s="40"/>
      <c r="P892" s="41"/>
      <c r="Q892" s="42"/>
      <c r="R892" s="43"/>
      <c r="S892" s="43"/>
      <c r="T892" s="42"/>
      <c r="U892" s="42"/>
      <c r="V892" s="42"/>
      <c r="W892" s="42"/>
    </row>
    <row r="893" spans="1:23" ht="15" customHeight="1">
      <c r="A893" s="20"/>
      <c r="B893" s="21">
        <v>892</v>
      </c>
      <c r="C893" s="22"/>
      <c r="D893" s="22"/>
      <c r="E893" s="23"/>
      <c r="F893" s="24"/>
      <c r="G893" s="25"/>
      <c r="H893" s="26"/>
      <c r="I893" s="46"/>
      <c r="J893" s="47"/>
      <c r="K893" s="47"/>
      <c r="L893" s="31"/>
      <c r="M893" s="40"/>
      <c r="N893" s="40"/>
      <c r="O893" s="40"/>
      <c r="P893" s="41"/>
      <c r="Q893" s="42"/>
      <c r="R893" s="43"/>
      <c r="S893" s="43"/>
      <c r="T893" s="42"/>
      <c r="U893" s="42"/>
      <c r="V893" s="42"/>
      <c r="W893" s="42"/>
    </row>
    <row r="894" spans="1:23" ht="15" customHeight="1">
      <c r="A894" s="20"/>
      <c r="B894" s="21">
        <v>893</v>
      </c>
      <c r="C894" s="22"/>
      <c r="D894" s="22"/>
      <c r="E894" s="23"/>
      <c r="F894" s="24"/>
      <c r="G894" s="25"/>
      <c r="H894" s="26"/>
      <c r="I894" s="46"/>
      <c r="J894" s="47"/>
      <c r="K894" s="47"/>
      <c r="L894" s="31"/>
      <c r="M894" s="40"/>
      <c r="N894" s="40"/>
      <c r="O894" s="40"/>
      <c r="P894" s="41"/>
      <c r="Q894" s="42"/>
      <c r="R894" s="43"/>
      <c r="S894" s="43"/>
      <c r="T894" s="42"/>
      <c r="U894" s="42"/>
      <c r="V894" s="42"/>
      <c r="W894" s="42"/>
    </row>
    <row r="895" spans="1:23" ht="15" customHeight="1">
      <c r="A895" s="20"/>
      <c r="B895" s="21">
        <v>894</v>
      </c>
      <c r="C895" s="22"/>
      <c r="D895" s="22"/>
      <c r="E895" s="23"/>
      <c r="F895" s="24"/>
      <c r="G895" s="25"/>
      <c r="H895" s="26"/>
      <c r="I895" s="46"/>
      <c r="J895" s="47"/>
      <c r="K895" s="47"/>
      <c r="L895" s="31"/>
      <c r="M895" s="40"/>
      <c r="N895" s="40"/>
      <c r="O895" s="40"/>
      <c r="P895" s="41"/>
      <c r="Q895" s="42"/>
      <c r="R895" s="43"/>
      <c r="S895" s="43"/>
      <c r="T895" s="42"/>
      <c r="U895" s="42"/>
      <c r="V895" s="42"/>
      <c r="W895" s="42"/>
    </row>
    <row r="896" spans="1:23" ht="15" customHeight="1">
      <c r="A896" s="20"/>
      <c r="B896" s="21">
        <v>895</v>
      </c>
      <c r="C896" s="22"/>
      <c r="D896" s="22"/>
      <c r="E896" s="23"/>
      <c r="F896" s="24"/>
      <c r="G896" s="25"/>
      <c r="H896" s="26"/>
      <c r="I896" s="46"/>
      <c r="J896" s="47"/>
      <c r="K896" s="47"/>
      <c r="L896" s="31"/>
      <c r="M896" s="40"/>
      <c r="N896" s="40"/>
      <c r="O896" s="40"/>
      <c r="P896" s="41"/>
      <c r="Q896" s="42"/>
      <c r="R896" s="43"/>
      <c r="S896" s="43"/>
      <c r="T896" s="42"/>
      <c r="U896" s="42"/>
      <c r="V896" s="42"/>
      <c r="W896" s="42"/>
    </row>
    <row r="897" spans="1:23" ht="15" customHeight="1">
      <c r="A897" s="20"/>
      <c r="B897" s="21">
        <v>896</v>
      </c>
      <c r="C897" s="22"/>
      <c r="D897" s="22"/>
      <c r="E897" s="23"/>
      <c r="F897" s="24"/>
      <c r="G897" s="25"/>
      <c r="H897" s="26"/>
      <c r="I897" s="46"/>
      <c r="J897" s="47"/>
      <c r="K897" s="47"/>
      <c r="L897" s="31"/>
      <c r="M897" s="40"/>
      <c r="N897" s="40"/>
      <c r="O897" s="40"/>
      <c r="P897" s="41"/>
      <c r="Q897" s="42"/>
      <c r="R897" s="43"/>
      <c r="S897" s="43"/>
      <c r="T897" s="42"/>
      <c r="U897" s="42"/>
      <c r="V897" s="42"/>
      <c r="W897" s="42"/>
    </row>
    <row r="898" spans="1:23" ht="15" customHeight="1">
      <c r="A898" s="20"/>
      <c r="B898" s="21">
        <v>897</v>
      </c>
      <c r="C898" s="22"/>
      <c r="D898" s="22"/>
      <c r="E898" s="23"/>
      <c r="F898" s="24"/>
      <c r="G898" s="25"/>
      <c r="H898" s="26"/>
      <c r="I898" s="46"/>
      <c r="J898" s="47"/>
      <c r="K898" s="47"/>
      <c r="L898" s="31"/>
      <c r="M898" s="40"/>
      <c r="N898" s="40"/>
      <c r="O898" s="40"/>
      <c r="P898" s="41"/>
      <c r="Q898" s="42"/>
      <c r="R898" s="43"/>
      <c r="S898" s="43"/>
      <c r="T898" s="42"/>
      <c r="U898" s="42"/>
      <c r="V898" s="42"/>
      <c r="W898" s="42"/>
    </row>
    <row r="899" spans="1:23" ht="15" customHeight="1">
      <c r="A899" s="20"/>
      <c r="B899" s="21">
        <v>898</v>
      </c>
      <c r="C899" s="22"/>
      <c r="D899" s="22"/>
      <c r="E899" s="23"/>
      <c r="F899" s="24"/>
      <c r="G899" s="25"/>
      <c r="H899" s="26"/>
      <c r="I899" s="46"/>
      <c r="J899" s="47"/>
      <c r="K899" s="47"/>
      <c r="L899" s="31"/>
      <c r="M899" s="40"/>
      <c r="N899" s="40"/>
      <c r="O899" s="40"/>
      <c r="P899" s="41"/>
      <c r="Q899" s="42"/>
      <c r="R899" s="43"/>
      <c r="S899" s="43"/>
      <c r="T899" s="42"/>
      <c r="U899" s="42"/>
      <c r="V899" s="42"/>
      <c r="W899" s="42"/>
    </row>
    <row r="900" spans="1:23" ht="15" customHeight="1">
      <c r="A900" s="20"/>
      <c r="B900" s="21">
        <v>899</v>
      </c>
      <c r="C900" s="22"/>
      <c r="D900" s="22"/>
      <c r="E900" s="23"/>
      <c r="F900" s="24"/>
      <c r="G900" s="25"/>
      <c r="H900" s="26"/>
      <c r="I900" s="46"/>
      <c r="J900" s="47"/>
      <c r="K900" s="47"/>
      <c r="L900" s="31"/>
      <c r="M900" s="40"/>
      <c r="N900" s="40"/>
      <c r="O900" s="40"/>
      <c r="P900" s="41"/>
      <c r="Q900" s="42"/>
      <c r="R900" s="43"/>
      <c r="S900" s="43"/>
      <c r="T900" s="42"/>
      <c r="U900" s="42"/>
      <c r="V900" s="42"/>
      <c r="W900" s="42"/>
    </row>
    <row r="901" spans="1:23" ht="15" customHeight="1">
      <c r="A901" s="20"/>
      <c r="B901" s="21">
        <v>900</v>
      </c>
      <c r="C901" s="22"/>
      <c r="D901" s="22"/>
      <c r="E901" s="23"/>
      <c r="F901" s="24"/>
      <c r="G901" s="25"/>
      <c r="H901" s="26"/>
      <c r="I901" s="46"/>
      <c r="J901" s="47"/>
      <c r="K901" s="47"/>
      <c r="L901" s="31"/>
      <c r="M901" s="40"/>
      <c r="N901" s="40"/>
      <c r="O901" s="40"/>
      <c r="P901" s="41"/>
      <c r="Q901" s="42"/>
      <c r="R901" s="43"/>
      <c r="S901" s="43"/>
      <c r="T901" s="42"/>
      <c r="U901" s="42"/>
      <c r="V901" s="42"/>
      <c r="W901" s="42"/>
    </row>
    <row r="902" spans="1:23" ht="15" customHeight="1">
      <c r="A902" s="20"/>
      <c r="B902" s="21">
        <v>901</v>
      </c>
      <c r="C902" s="22"/>
      <c r="D902" s="22"/>
      <c r="E902" s="23"/>
      <c r="F902" s="24"/>
      <c r="G902" s="25"/>
      <c r="H902" s="26"/>
      <c r="I902" s="46"/>
      <c r="J902" s="47"/>
      <c r="K902" s="47"/>
      <c r="L902" s="31"/>
      <c r="M902" s="40"/>
      <c r="N902" s="40"/>
      <c r="O902" s="40"/>
      <c r="P902" s="41"/>
      <c r="Q902" s="42"/>
      <c r="R902" s="43"/>
      <c r="S902" s="43"/>
      <c r="T902" s="42"/>
      <c r="U902" s="42"/>
      <c r="V902" s="42"/>
      <c r="W902" s="42"/>
    </row>
    <row r="903" spans="1:23" ht="15" customHeight="1">
      <c r="A903" s="20"/>
      <c r="B903" s="21">
        <v>902</v>
      </c>
      <c r="C903" s="22"/>
      <c r="D903" s="22"/>
      <c r="E903" s="23"/>
      <c r="F903" s="24"/>
      <c r="G903" s="25"/>
      <c r="H903" s="26"/>
      <c r="I903" s="46"/>
      <c r="J903" s="47"/>
      <c r="K903" s="47"/>
      <c r="L903" s="31"/>
      <c r="M903" s="40"/>
      <c r="N903" s="40"/>
      <c r="O903" s="40"/>
      <c r="P903" s="41"/>
      <c r="Q903" s="42"/>
      <c r="R903" s="43"/>
      <c r="S903" s="43"/>
      <c r="T903" s="42"/>
      <c r="U903" s="42"/>
      <c r="V903" s="42"/>
      <c r="W903" s="42"/>
    </row>
    <row r="904" spans="1:23" ht="15" customHeight="1">
      <c r="A904" s="20"/>
      <c r="B904" s="21">
        <v>903</v>
      </c>
      <c r="C904" s="22"/>
      <c r="D904" s="22"/>
      <c r="E904" s="23"/>
      <c r="F904" s="24"/>
      <c r="G904" s="25"/>
      <c r="H904" s="26"/>
      <c r="I904" s="46"/>
      <c r="J904" s="47"/>
      <c r="K904" s="47"/>
      <c r="L904" s="31"/>
      <c r="M904" s="40"/>
      <c r="N904" s="40"/>
      <c r="O904" s="40"/>
      <c r="P904" s="41"/>
      <c r="Q904" s="42"/>
      <c r="R904" s="43"/>
      <c r="S904" s="43"/>
      <c r="T904" s="42"/>
      <c r="U904" s="42"/>
      <c r="V904" s="42"/>
      <c r="W904" s="42"/>
    </row>
    <row r="905" spans="1:23" ht="15" customHeight="1">
      <c r="A905" s="20"/>
      <c r="B905" s="21">
        <v>904</v>
      </c>
      <c r="C905" s="22"/>
      <c r="D905" s="22"/>
      <c r="E905" s="23"/>
      <c r="F905" s="24"/>
      <c r="G905" s="25"/>
      <c r="H905" s="26"/>
      <c r="I905" s="46"/>
      <c r="J905" s="47"/>
      <c r="K905" s="47"/>
      <c r="L905" s="31"/>
      <c r="M905" s="40"/>
      <c r="N905" s="40"/>
      <c r="O905" s="40"/>
      <c r="P905" s="41"/>
      <c r="Q905" s="42"/>
      <c r="R905" s="43"/>
      <c r="S905" s="43"/>
      <c r="T905" s="42"/>
      <c r="U905" s="42"/>
      <c r="V905" s="42"/>
      <c r="W905" s="42"/>
    </row>
    <row r="906" spans="1:23" ht="15" customHeight="1">
      <c r="A906" s="20"/>
      <c r="B906" s="21">
        <v>905</v>
      </c>
      <c r="C906" s="22"/>
      <c r="D906" s="22"/>
      <c r="E906" s="23"/>
      <c r="F906" s="24"/>
      <c r="G906" s="25"/>
      <c r="H906" s="26"/>
      <c r="I906" s="46"/>
      <c r="J906" s="47"/>
      <c r="K906" s="47"/>
      <c r="L906" s="31"/>
      <c r="M906" s="40"/>
      <c r="N906" s="40"/>
      <c r="O906" s="40"/>
      <c r="P906" s="41"/>
      <c r="Q906" s="42"/>
      <c r="R906" s="43"/>
      <c r="S906" s="43"/>
      <c r="T906" s="42"/>
      <c r="U906" s="42"/>
      <c r="V906" s="42"/>
      <c r="W906" s="42"/>
    </row>
    <row r="907" spans="1:23" ht="15" customHeight="1">
      <c r="A907" s="20"/>
      <c r="B907" s="21">
        <v>906</v>
      </c>
      <c r="C907" s="22"/>
      <c r="D907" s="22"/>
      <c r="E907" s="23"/>
      <c r="F907" s="24"/>
      <c r="G907" s="25"/>
      <c r="H907" s="26"/>
      <c r="I907" s="46"/>
      <c r="J907" s="47"/>
      <c r="K907" s="47"/>
      <c r="L907" s="31"/>
      <c r="M907" s="40"/>
      <c r="N907" s="40"/>
      <c r="O907" s="40"/>
      <c r="P907" s="41"/>
      <c r="Q907" s="42"/>
      <c r="R907" s="43"/>
      <c r="S907" s="43"/>
      <c r="T907" s="42"/>
      <c r="U907" s="42"/>
      <c r="V907" s="42"/>
      <c r="W907" s="42"/>
    </row>
    <row r="908" spans="1:23" ht="15" customHeight="1">
      <c r="A908" s="20"/>
      <c r="B908" s="21">
        <v>907</v>
      </c>
      <c r="C908" s="22"/>
      <c r="D908" s="22"/>
      <c r="E908" s="23"/>
      <c r="F908" s="24"/>
      <c r="G908" s="25"/>
      <c r="H908" s="26"/>
      <c r="I908" s="46"/>
      <c r="J908" s="47"/>
      <c r="K908" s="47"/>
      <c r="L908" s="31"/>
      <c r="M908" s="40"/>
      <c r="N908" s="40"/>
      <c r="O908" s="40"/>
      <c r="P908" s="41"/>
      <c r="Q908" s="42"/>
      <c r="R908" s="43"/>
      <c r="S908" s="43"/>
      <c r="T908" s="42"/>
      <c r="U908" s="42"/>
      <c r="V908" s="42"/>
      <c r="W908" s="42"/>
    </row>
    <row r="909" spans="1:23" ht="15" customHeight="1">
      <c r="A909" s="20"/>
      <c r="B909" s="21">
        <v>908</v>
      </c>
      <c r="C909" s="22"/>
      <c r="D909" s="22"/>
      <c r="E909" s="23"/>
      <c r="F909" s="24"/>
      <c r="G909" s="25"/>
      <c r="H909" s="26"/>
      <c r="I909" s="46"/>
      <c r="J909" s="47"/>
      <c r="K909" s="47"/>
      <c r="L909" s="31"/>
      <c r="M909" s="40"/>
      <c r="N909" s="40"/>
      <c r="O909" s="40"/>
      <c r="P909" s="41"/>
      <c r="Q909" s="42"/>
      <c r="R909" s="43"/>
      <c r="S909" s="43"/>
      <c r="T909" s="42"/>
      <c r="U909" s="42"/>
      <c r="V909" s="42"/>
      <c r="W909" s="42"/>
    </row>
    <row r="910" spans="1:23" ht="15" customHeight="1">
      <c r="A910" s="20"/>
      <c r="B910" s="21">
        <v>909</v>
      </c>
      <c r="C910" s="22"/>
      <c r="D910" s="22"/>
      <c r="E910" s="23"/>
      <c r="F910" s="24"/>
      <c r="G910" s="25"/>
      <c r="H910" s="26"/>
      <c r="I910" s="46"/>
      <c r="J910" s="47"/>
      <c r="K910" s="47"/>
      <c r="L910" s="31"/>
      <c r="M910" s="40"/>
      <c r="N910" s="40"/>
      <c r="O910" s="40"/>
      <c r="P910" s="41"/>
      <c r="Q910" s="42"/>
      <c r="R910" s="43"/>
      <c r="S910" s="43"/>
      <c r="T910" s="42"/>
      <c r="U910" s="42"/>
      <c r="V910" s="42"/>
      <c r="W910" s="42"/>
    </row>
    <row r="911" spans="1:23" ht="15" customHeight="1">
      <c r="A911" s="20"/>
      <c r="B911" s="21">
        <v>910</v>
      </c>
      <c r="C911" s="22"/>
      <c r="D911" s="22"/>
      <c r="E911" s="23"/>
      <c r="F911" s="24"/>
      <c r="G911" s="25"/>
      <c r="H911" s="26"/>
      <c r="I911" s="46"/>
      <c r="J911" s="47"/>
      <c r="K911" s="47"/>
      <c r="L911" s="31"/>
      <c r="M911" s="40"/>
      <c r="N911" s="40"/>
      <c r="O911" s="40"/>
      <c r="P911" s="41"/>
      <c r="Q911" s="42"/>
      <c r="R911" s="43"/>
      <c r="S911" s="43"/>
      <c r="T911" s="42"/>
      <c r="U911" s="42"/>
      <c r="V911" s="42"/>
      <c r="W911" s="42"/>
    </row>
    <row r="912" spans="1:23" ht="15" customHeight="1">
      <c r="A912" s="20"/>
      <c r="B912" s="21">
        <v>911</v>
      </c>
      <c r="C912" s="22"/>
      <c r="D912" s="22"/>
      <c r="E912" s="23"/>
      <c r="F912" s="24"/>
      <c r="G912" s="25"/>
      <c r="H912" s="26"/>
      <c r="I912" s="46"/>
      <c r="J912" s="47"/>
      <c r="K912" s="47"/>
      <c r="L912" s="31"/>
      <c r="M912" s="40"/>
      <c r="N912" s="40"/>
      <c r="O912" s="40"/>
      <c r="P912" s="41"/>
      <c r="Q912" s="42"/>
      <c r="R912" s="43"/>
      <c r="S912" s="43"/>
      <c r="T912" s="42"/>
      <c r="U912" s="42"/>
      <c r="V912" s="42"/>
      <c r="W912" s="42"/>
    </row>
    <row r="913" spans="1:23" ht="15" customHeight="1">
      <c r="A913" s="20"/>
      <c r="B913" s="21">
        <v>912</v>
      </c>
      <c r="C913" s="22"/>
      <c r="D913" s="22"/>
      <c r="E913" s="23"/>
      <c r="F913" s="24"/>
      <c r="G913" s="25"/>
      <c r="H913" s="26"/>
      <c r="I913" s="46"/>
      <c r="J913" s="47"/>
      <c r="K913" s="47"/>
      <c r="L913" s="31"/>
      <c r="M913" s="40"/>
      <c r="N913" s="40"/>
      <c r="O913" s="40"/>
      <c r="P913" s="41"/>
      <c r="Q913" s="42"/>
      <c r="R913" s="43"/>
      <c r="S913" s="43"/>
      <c r="T913" s="42"/>
      <c r="U913" s="42"/>
      <c r="V913" s="42"/>
      <c r="W913" s="42"/>
    </row>
    <row r="914" spans="1:23" ht="15" customHeight="1">
      <c r="A914" s="20"/>
      <c r="B914" s="21">
        <v>913</v>
      </c>
      <c r="C914" s="22"/>
      <c r="D914" s="22"/>
      <c r="E914" s="23"/>
      <c r="F914" s="24"/>
      <c r="G914" s="25"/>
      <c r="H914" s="26"/>
      <c r="I914" s="46"/>
      <c r="J914" s="47"/>
      <c r="K914" s="47"/>
      <c r="L914" s="31"/>
      <c r="M914" s="40"/>
      <c r="N914" s="40"/>
      <c r="O914" s="40"/>
      <c r="P914" s="41"/>
      <c r="Q914" s="42"/>
      <c r="R914" s="43"/>
      <c r="S914" s="43"/>
      <c r="T914" s="42"/>
      <c r="U914" s="42"/>
      <c r="V914" s="42"/>
      <c r="W914" s="42"/>
    </row>
    <row r="915" spans="1:23" ht="15" customHeight="1">
      <c r="A915" s="20"/>
      <c r="B915" s="21">
        <v>914</v>
      </c>
      <c r="C915" s="22"/>
      <c r="D915" s="22"/>
      <c r="E915" s="23"/>
      <c r="F915" s="24"/>
      <c r="G915" s="25"/>
      <c r="H915" s="26"/>
      <c r="I915" s="46"/>
      <c r="J915" s="47"/>
      <c r="K915" s="47"/>
      <c r="L915" s="31"/>
      <c r="M915" s="40"/>
      <c r="N915" s="40"/>
      <c r="O915" s="40"/>
      <c r="P915" s="41"/>
      <c r="Q915" s="42"/>
      <c r="R915" s="43"/>
      <c r="S915" s="43"/>
      <c r="T915" s="42"/>
      <c r="U915" s="42"/>
      <c r="V915" s="42"/>
      <c r="W915" s="42"/>
    </row>
    <row r="916" spans="1:23" ht="15" customHeight="1">
      <c r="A916" s="20"/>
      <c r="B916" s="21">
        <v>915</v>
      </c>
      <c r="C916" s="22"/>
      <c r="D916" s="22"/>
      <c r="E916" s="23"/>
      <c r="F916" s="24"/>
      <c r="G916" s="25"/>
      <c r="H916" s="26"/>
      <c r="I916" s="46"/>
      <c r="J916" s="47"/>
      <c r="K916" s="47"/>
      <c r="L916" s="31"/>
      <c r="M916" s="40"/>
      <c r="N916" s="40"/>
      <c r="O916" s="40"/>
      <c r="P916" s="41"/>
      <c r="Q916" s="42"/>
      <c r="R916" s="43"/>
      <c r="S916" s="43"/>
      <c r="T916" s="42"/>
      <c r="U916" s="42"/>
      <c r="V916" s="42"/>
      <c r="W916" s="42"/>
    </row>
    <row r="917" spans="1:23" ht="15" customHeight="1">
      <c r="A917" s="20"/>
      <c r="B917" s="21">
        <v>916</v>
      </c>
      <c r="C917" s="22"/>
      <c r="D917" s="22"/>
      <c r="E917" s="23"/>
      <c r="F917" s="24"/>
      <c r="G917" s="25"/>
      <c r="H917" s="26"/>
      <c r="I917" s="46"/>
      <c r="J917" s="47"/>
      <c r="K917" s="47"/>
      <c r="L917" s="31"/>
      <c r="M917" s="40"/>
      <c r="N917" s="40"/>
      <c r="O917" s="40"/>
      <c r="P917" s="41"/>
      <c r="Q917" s="42"/>
      <c r="R917" s="43"/>
      <c r="S917" s="43"/>
      <c r="T917" s="42"/>
      <c r="U917" s="42"/>
      <c r="V917" s="42"/>
      <c r="W917" s="42"/>
    </row>
    <row r="918" spans="1:23" ht="15" customHeight="1">
      <c r="A918" s="20"/>
      <c r="B918" s="21">
        <v>917</v>
      </c>
      <c r="C918" s="22"/>
      <c r="D918" s="22"/>
      <c r="E918" s="23"/>
      <c r="F918" s="24"/>
      <c r="G918" s="25"/>
      <c r="H918" s="26"/>
      <c r="I918" s="46"/>
      <c r="J918" s="47"/>
      <c r="K918" s="47"/>
      <c r="L918" s="31"/>
      <c r="M918" s="40"/>
      <c r="N918" s="40"/>
      <c r="O918" s="40"/>
      <c r="P918" s="41"/>
      <c r="Q918" s="42"/>
      <c r="R918" s="43"/>
      <c r="S918" s="43"/>
      <c r="T918" s="42"/>
      <c r="U918" s="42"/>
      <c r="V918" s="42"/>
      <c r="W918" s="42"/>
    </row>
    <row r="919" spans="1:23" ht="15" customHeight="1">
      <c r="A919" s="20"/>
      <c r="B919" s="21">
        <v>918</v>
      </c>
      <c r="C919" s="22"/>
      <c r="D919" s="22"/>
      <c r="E919" s="23"/>
      <c r="F919" s="24"/>
      <c r="G919" s="25"/>
      <c r="H919" s="26"/>
      <c r="I919" s="46"/>
      <c r="J919" s="47"/>
      <c r="K919" s="47"/>
      <c r="L919" s="31"/>
      <c r="M919" s="40"/>
      <c r="N919" s="40"/>
      <c r="O919" s="40"/>
      <c r="P919" s="41"/>
      <c r="Q919" s="42"/>
      <c r="R919" s="43"/>
      <c r="S919" s="43"/>
      <c r="T919" s="42"/>
      <c r="U919" s="42"/>
      <c r="V919" s="42"/>
      <c r="W919" s="42"/>
    </row>
    <row r="920" spans="1:23" ht="15" customHeight="1">
      <c r="A920" s="20"/>
      <c r="B920" s="21">
        <v>919</v>
      </c>
      <c r="C920" s="22"/>
      <c r="D920" s="22"/>
      <c r="E920" s="23"/>
      <c r="F920" s="24"/>
      <c r="G920" s="25"/>
      <c r="H920" s="26"/>
      <c r="I920" s="46"/>
      <c r="J920" s="47"/>
      <c r="K920" s="47"/>
      <c r="L920" s="31"/>
      <c r="M920" s="40"/>
      <c r="N920" s="40"/>
      <c r="O920" s="40"/>
      <c r="P920" s="41"/>
      <c r="Q920" s="42"/>
      <c r="R920" s="43"/>
      <c r="S920" s="43"/>
      <c r="T920" s="42"/>
      <c r="U920" s="42"/>
      <c r="V920" s="42"/>
      <c r="W920" s="42"/>
    </row>
    <row r="921" spans="1:23" ht="15" customHeight="1">
      <c r="A921" s="20"/>
      <c r="B921" s="21">
        <v>920</v>
      </c>
      <c r="C921" s="22"/>
      <c r="D921" s="22"/>
      <c r="E921" s="23"/>
      <c r="F921" s="24"/>
      <c r="G921" s="25"/>
      <c r="H921" s="26"/>
      <c r="I921" s="46"/>
      <c r="J921" s="47"/>
      <c r="K921" s="47"/>
      <c r="L921" s="31"/>
      <c r="M921" s="40"/>
      <c r="N921" s="40"/>
      <c r="O921" s="40"/>
      <c r="P921" s="41"/>
      <c r="Q921" s="42"/>
      <c r="R921" s="43"/>
      <c r="S921" s="43"/>
      <c r="T921" s="42"/>
      <c r="U921" s="42"/>
      <c r="V921" s="42"/>
      <c r="W921" s="42"/>
    </row>
    <row r="922" spans="1:23" ht="15" customHeight="1">
      <c r="A922" s="20"/>
      <c r="B922" s="21">
        <v>921</v>
      </c>
      <c r="C922" s="22"/>
      <c r="D922" s="22"/>
      <c r="E922" s="23"/>
      <c r="F922" s="24"/>
      <c r="G922" s="25"/>
      <c r="H922" s="26"/>
      <c r="I922" s="46"/>
      <c r="J922" s="47"/>
      <c r="K922" s="47"/>
      <c r="L922" s="31"/>
      <c r="M922" s="40"/>
      <c r="N922" s="40"/>
      <c r="O922" s="40"/>
      <c r="P922" s="41"/>
      <c r="Q922" s="42"/>
      <c r="R922" s="43"/>
      <c r="S922" s="43"/>
      <c r="T922" s="42"/>
      <c r="U922" s="42"/>
      <c r="V922" s="42"/>
      <c r="W922" s="42"/>
    </row>
    <row r="923" spans="1:23" ht="15" customHeight="1">
      <c r="A923" s="20"/>
      <c r="B923" s="21">
        <v>922</v>
      </c>
      <c r="C923" s="22"/>
      <c r="D923" s="22"/>
      <c r="E923" s="23"/>
      <c r="F923" s="24"/>
      <c r="G923" s="25"/>
      <c r="H923" s="26"/>
      <c r="I923" s="46"/>
      <c r="J923" s="47"/>
      <c r="K923" s="47"/>
      <c r="L923" s="31"/>
      <c r="M923" s="40"/>
      <c r="N923" s="40"/>
      <c r="O923" s="40"/>
      <c r="P923" s="41"/>
      <c r="Q923" s="42"/>
      <c r="R923" s="43"/>
      <c r="S923" s="43"/>
      <c r="T923" s="42"/>
      <c r="U923" s="42"/>
      <c r="V923" s="42"/>
      <c r="W923" s="42"/>
    </row>
    <row r="924" spans="1:23" ht="15" customHeight="1">
      <c r="A924" s="20"/>
      <c r="B924" s="21">
        <v>923</v>
      </c>
      <c r="C924" s="22"/>
      <c r="D924" s="22"/>
      <c r="E924" s="23"/>
      <c r="F924" s="24"/>
      <c r="G924" s="25"/>
      <c r="H924" s="26"/>
      <c r="I924" s="46"/>
      <c r="J924" s="47"/>
      <c r="K924" s="47"/>
      <c r="L924" s="31"/>
      <c r="M924" s="40"/>
      <c r="N924" s="40"/>
      <c r="O924" s="40"/>
      <c r="P924" s="41"/>
      <c r="Q924" s="42"/>
      <c r="R924" s="43"/>
      <c r="S924" s="43"/>
      <c r="T924" s="42"/>
      <c r="U924" s="42"/>
      <c r="V924" s="42"/>
      <c r="W924" s="42"/>
    </row>
    <row r="925" spans="1:23" ht="15" customHeight="1">
      <c r="A925" s="20"/>
      <c r="B925" s="21">
        <v>924</v>
      </c>
      <c r="C925" s="22"/>
      <c r="D925" s="22"/>
      <c r="E925" s="23"/>
      <c r="F925" s="24"/>
      <c r="G925" s="25"/>
      <c r="H925" s="26"/>
      <c r="I925" s="46"/>
      <c r="J925" s="47"/>
      <c r="K925" s="47"/>
      <c r="L925" s="31"/>
      <c r="M925" s="40"/>
      <c r="N925" s="40"/>
      <c r="O925" s="40"/>
      <c r="P925" s="41"/>
      <c r="Q925" s="42"/>
      <c r="R925" s="43"/>
      <c r="S925" s="43"/>
      <c r="T925" s="42"/>
      <c r="U925" s="42"/>
      <c r="V925" s="42"/>
      <c r="W925" s="42"/>
    </row>
    <row r="926" spans="1:23" ht="15" customHeight="1">
      <c r="A926" s="20"/>
      <c r="B926" s="21">
        <v>925</v>
      </c>
      <c r="C926" s="22"/>
      <c r="D926" s="22"/>
      <c r="E926" s="23"/>
      <c r="F926" s="24"/>
      <c r="G926" s="25"/>
      <c r="H926" s="26"/>
      <c r="I926" s="46"/>
      <c r="J926" s="47"/>
      <c r="K926" s="47"/>
      <c r="L926" s="31"/>
      <c r="M926" s="40"/>
      <c r="N926" s="40"/>
      <c r="O926" s="40"/>
      <c r="P926" s="41"/>
      <c r="Q926" s="42"/>
      <c r="R926" s="43"/>
      <c r="S926" s="43"/>
      <c r="T926" s="42"/>
      <c r="U926" s="42"/>
      <c r="V926" s="42"/>
      <c r="W926" s="42"/>
    </row>
    <row r="927" spans="1:23" ht="15" customHeight="1">
      <c r="A927" s="20"/>
      <c r="B927" s="21"/>
      <c r="C927" s="22"/>
      <c r="D927" s="22"/>
      <c r="E927" s="23"/>
      <c r="F927" s="24"/>
      <c r="G927" s="25"/>
      <c r="H927" s="26"/>
      <c r="I927" s="46"/>
      <c r="J927" s="47"/>
      <c r="K927" s="47"/>
      <c r="L927" s="31"/>
      <c r="M927" s="40"/>
      <c r="N927" s="40"/>
      <c r="O927" s="40"/>
      <c r="P927" s="41"/>
      <c r="Q927" s="42"/>
      <c r="R927" s="43"/>
      <c r="S927" s="43"/>
      <c r="T927" s="42"/>
      <c r="U927" s="42"/>
      <c r="V927" s="42"/>
      <c r="W927" s="42"/>
    </row>
    <row r="928" spans="1:23" ht="15" customHeight="1">
      <c r="A928" s="20"/>
      <c r="B928" s="21"/>
      <c r="C928" s="22"/>
      <c r="D928" s="22"/>
      <c r="E928" s="23"/>
      <c r="F928" s="24"/>
      <c r="G928" s="25"/>
      <c r="H928" s="26"/>
      <c r="I928" s="46"/>
      <c r="J928" s="47"/>
      <c r="K928" s="47"/>
      <c r="L928" s="31"/>
      <c r="M928" s="40"/>
      <c r="N928" s="40"/>
      <c r="O928" s="40"/>
      <c r="P928" s="41"/>
      <c r="Q928" s="42"/>
      <c r="R928" s="43"/>
      <c r="S928" s="43"/>
      <c r="T928" s="42"/>
      <c r="U928" s="42"/>
      <c r="V928" s="42"/>
      <c r="W928" s="42"/>
    </row>
    <row r="929" spans="1:23" ht="15" customHeight="1">
      <c r="A929" s="20"/>
      <c r="B929" s="21"/>
      <c r="C929" s="22"/>
      <c r="D929" s="22"/>
      <c r="E929" s="23"/>
      <c r="F929" s="24"/>
      <c r="G929" s="25"/>
      <c r="H929" s="26"/>
      <c r="I929" s="46"/>
      <c r="J929" s="47"/>
      <c r="K929" s="47"/>
      <c r="L929" s="31"/>
      <c r="M929" s="40"/>
      <c r="N929" s="40"/>
      <c r="O929" s="40"/>
      <c r="P929" s="41"/>
      <c r="Q929" s="42"/>
      <c r="R929" s="43"/>
      <c r="S929" s="43"/>
      <c r="T929" s="42"/>
      <c r="U929" s="42"/>
      <c r="V929" s="42"/>
      <c r="W929" s="42"/>
    </row>
    <row r="930" spans="1:23" ht="15" customHeight="1">
      <c r="A930" s="20"/>
      <c r="B930" s="21"/>
      <c r="C930" s="22"/>
      <c r="D930" s="22"/>
      <c r="E930" s="23"/>
      <c r="F930" s="24"/>
      <c r="G930" s="25"/>
      <c r="H930" s="26"/>
      <c r="I930" s="46"/>
      <c r="J930" s="47"/>
      <c r="K930" s="47"/>
      <c r="L930" s="31"/>
      <c r="M930" s="40"/>
      <c r="N930" s="40"/>
      <c r="O930" s="40"/>
      <c r="P930" s="41"/>
      <c r="Q930" s="42"/>
      <c r="R930" s="43"/>
      <c r="S930" s="43"/>
      <c r="T930" s="42"/>
      <c r="U930" s="42"/>
      <c r="V930" s="42"/>
      <c r="W930" s="42"/>
    </row>
    <row r="931" spans="1:23" ht="15" customHeight="1">
      <c r="A931" s="20"/>
      <c r="B931" s="21"/>
      <c r="C931" s="22"/>
      <c r="D931" s="22"/>
      <c r="E931" s="23"/>
      <c r="F931" s="24"/>
      <c r="G931" s="25"/>
      <c r="H931" s="26"/>
      <c r="I931" s="46"/>
      <c r="J931" s="47"/>
      <c r="K931" s="47"/>
      <c r="L931" s="31"/>
      <c r="M931" s="40"/>
      <c r="N931" s="40"/>
      <c r="O931" s="40"/>
      <c r="P931" s="41"/>
      <c r="Q931" s="42"/>
      <c r="R931" s="43"/>
      <c r="S931" s="43"/>
      <c r="T931" s="42"/>
      <c r="U931" s="42"/>
      <c r="V931" s="42"/>
      <c r="W931" s="42"/>
    </row>
    <row r="932" spans="1:23" ht="15" customHeight="1">
      <c r="A932" s="20"/>
      <c r="B932" s="21"/>
      <c r="C932" s="22"/>
      <c r="D932" s="22"/>
      <c r="E932" s="23"/>
      <c r="F932" s="24"/>
      <c r="G932" s="25"/>
      <c r="H932" s="26"/>
      <c r="I932" s="46"/>
      <c r="J932" s="47"/>
      <c r="K932" s="47"/>
      <c r="L932" s="31"/>
      <c r="M932" s="40"/>
      <c r="N932" s="40"/>
      <c r="O932" s="40"/>
      <c r="P932" s="41"/>
      <c r="Q932" s="42"/>
      <c r="R932" s="43"/>
      <c r="S932" s="43"/>
      <c r="T932" s="42"/>
      <c r="U932" s="42"/>
      <c r="V932" s="42"/>
      <c r="W932" s="42"/>
    </row>
    <row r="933" spans="1:23" ht="15" customHeight="1">
      <c r="A933" s="20"/>
      <c r="B933" s="21"/>
      <c r="C933" s="22"/>
      <c r="D933" s="22"/>
      <c r="E933" s="23"/>
      <c r="F933" s="24"/>
      <c r="G933" s="25"/>
      <c r="H933" s="26"/>
      <c r="I933" s="46"/>
      <c r="J933" s="47"/>
      <c r="K933" s="47"/>
      <c r="L933" s="31"/>
      <c r="M933" s="40"/>
      <c r="N933" s="40"/>
      <c r="O933" s="40"/>
      <c r="P933" s="41"/>
      <c r="Q933" s="42"/>
      <c r="R933" s="43"/>
      <c r="S933" s="43"/>
      <c r="T933" s="42"/>
      <c r="U933" s="42"/>
      <c r="V933" s="42"/>
      <c r="W933" s="42"/>
    </row>
    <row r="934" spans="1:23" ht="15" customHeight="1">
      <c r="A934" s="20"/>
      <c r="B934" s="21"/>
      <c r="C934" s="22"/>
      <c r="D934" s="22"/>
      <c r="E934" s="23"/>
      <c r="F934" s="24"/>
      <c r="G934" s="25"/>
      <c r="H934" s="26"/>
      <c r="I934" s="46"/>
      <c r="J934" s="47"/>
      <c r="K934" s="47"/>
      <c r="L934" s="31"/>
      <c r="M934" s="40"/>
      <c r="N934" s="40"/>
      <c r="O934" s="40"/>
      <c r="P934" s="41"/>
      <c r="Q934" s="42"/>
      <c r="R934" s="43"/>
      <c r="S934" s="43"/>
      <c r="T934" s="42"/>
      <c r="U934" s="42"/>
      <c r="V934" s="42"/>
      <c r="W934" s="42"/>
    </row>
    <row r="935" spans="1:23" ht="15" customHeight="1">
      <c r="A935" s="20"/>
      <c r="B935" s="21"/>
      <c r="C935" s="22"/>
      <c r="D935" s="22"/>
      <c r="E935" s="23"/>
      <c r="F935" s="24"/>
      <c r="G935" s="25"/>
      <c r="H935" s="26"/>
      <c r="I935" s="46"/>
      <c r="J935" s="47"/>
      <c r="K935" s="47"/>
      <c r="L935" s="31"/>
      <c r="M935" s="40"/>
      <c r="N935" s="40"/>
      <c r="O935" s="40"/>
      <c r="P935" s="41"/>
      <c r="Q935" s="42"/>
      <c r="R935" s="43"/>
      <c r="S935" s="43"/>
      <c r="T935" s="42"/>
      <c r="U935" s="42"/>
      <c r="V935" s="42"/>
      <c r="W935" s="42"/>
    </row>
  </sheetData>
  <sheetProtection sheet="1" autoFilter="0" pivotTables="0"/>
  <protectedRanges>
    <protectedRange sqref="A3:W927" name="区域1" securityDescriptor=""/>
  </protectedRanges>
  <mergeCells count="1">
    <mergeCell ref="A1:W1"/>
  </mergeCells>
  <phoneticPr fontId="6" type="noConversion"/>
  <pageMargins left="0.69791666666666696" right="0.69791666666666696" top="0.75" bottom="0.75" header="0.3" footer="0.3"/>
  <pageSetup paperSize="9" orientation="portrait"/>
  <headerFooter alignWithMargins="0"/>
</worksheet>
</file>

<file path=xl/worksheets/sheet6.xml><?xml version="1.0" encoding="utf-8"?>
<worksheet xmlns="http://schemas.openxmlformats.org/spreadsheetml/2006/main" xmlns:r="http://schemas.openxmlformats.org/officeDocument/2006/relationships">
  <dimension ref="A33:T41"/>
  <sheetViews>
    <sheetView workbookViewId="0">
      <selection activeCell="H49" sqref="H49"/>
    </sheetView>
  </sheetViews>
  <sheetFormatPr defaultColWidth="9" defaultRowHeight="14.25" customHeight="1"/>
  <sheetData>
    <row r="33" spans="1:20" s="2" customFormat="1" ht="14.25" customHeight="1">
      <c r="B33" s="253" t="s">
        <v>1554</v>
      </c>
      <c r="C33" s="253"/>
      <c r="D33" s="253"/>
      <c r="E33" s="253"/>
      <c r="F33" s="253"/>
      <c r="G33" s="253"/>
      <c r="H33" s="253"/>
      <c r="I33" s="253"/>
      <c r="J33" s="253"/>
      <c r="K33" s="253"/>
      <c r="L33" s="253"/>
      <c r="M33" s="253"/>
      <c r="N33" s="253"/>
      <c r="O33" s="253"/>
      <c r="P33" s="253"/>
      <c r="Q33" s="253"/>
      <c r="R33" s="253"/>
      <c r="S33" s="253"/>
      <c r="T33" s="253"/>
    </row>
    <row r="34" spans="1:20" s="3" customFormat="1" ht="14.25" customHeight="1">
      <c r="A34" s="250" t="s">
        <v>1555</v>
      </c>
      <c r="B34" s="250" t="s">
        <v>37</v>
      </c>
      <c r="C34" s="250" t="s">
        <v>40</v>
      </c>
      <c r="D34" s="250" t="s">
        <v>43</v>
      </c>
      <c r="E34" s="254" t="s">
        <v>202</v>
      </c>
      <c r="F34" s="254" t="s">
        <v>1556</v>
      </c>
      <c r="G34" s="5">
        <v>1</v>
      </c>
      <c r="H34" s="5">
        <v>2</v>
      </c>
      <c r="I34" s="5">
        <v>3</v>
      </c>
      <c r="J34" s="5">
        <v>4</v>
      </c>
      <c r="K34" s="5">
        <v>5</v>
      </c>
      <c r="L34" s="5">
        <v>6</v>
      </c>
      <c r="M34" s="5">
        <v>7</v>
      </c>
      <c r="N34" s="5">
        <v>8</v>
      </c>
      <c r="O34" s="5">
        <v>9</v>
      </c>
      <c r="P34" s="5">
        <v>10</v>
      </c>
      <c r="Q34" s="5">
        <v>11</v>
      </c>
      <c r="R34" s="5">
        <v>12</v>
      </c>
      <c r="S34" s="251" t="s">
        <v>1557</v>
      </c>
      <c r="T34" s="251" t="s">
        <v>1558</v>
      </c>
    </row>
    <row r="35" spans="1:20" s="3" customFormat="1" ht="14.25" customHeight="1">
      <c r="A35" s="250"/>
      <c r="B35" s="250"/>
      <c r="C35" s="250"/>
      <c r="D35" s="250"/>
      <c r="E35" s="255"/>
      <c r="F35" s="255"/>
      <c r="G35" s="6" t="s">
        <v>1559</v>
      </c>
      <c r="H35" s="6" t="s">
        <v>1559</v>
      </c>
      <c r="I35" s="6" t="s">
        <v>1559</v>
      </c>
      <c r="J35" s="6" t="s">
        <v>1559</v>
      </c>
      <c r="K35" s="6" t="s">
        <v>1559</v>
      </c>
      <c r="L35" s="6" t="s">
        <v>1559</v>
      </c>
      <c r="M35" s="6" t="s">
        <v>1559</v>
      </c>
      <c r="N35" s="6" t="s">
        <v>1559</v>
      </c>
      <c r="O35" s="6" t="s">
        <v>1559</v>
      </c>
      <c r="P35" s="6" t="s">
        <v>1559</v>
      </c>
      <c r="Q35" s="6" t="s">
        <v>1559</v>
      </c>
      <c r="R35" s="6" t="s">
        <v>1559</v>
      </c>
      <c r="S35" s="252"/>
      <c r="T35" s="252"/>
    </row>
    <row r="36" spans="1:20" s="4" customFormat="1" ht="14.25" customHeight="1">
      <c r="A36" s="5" t="s">
        <v>168</v>
      </c>
      <c r="B36" s="5" t="s">
        <v>1560</v>
      </c>
      <c r="C36" s="7" t="s">
        <v>94</v>
      </c>
      <c r="D36" s="7" t="s">
        <v>1561</v>
      </c>
      <c r="E36" s="7" t="s">
        <v>1562</v>
      </c>
      <c r="F36" s="7" t="s">
        <v>1563</v>
      </c>
      <c r="G36" s="8">
        <v>7440.71</v>
      </c>
      <c r="H36" s="8">
        <v>5788.43</v>
      </c>
      <c r="I36" s="8">
        <v>5948.3</v>
      </c>
      <c r="J36" s="8">
        <v>6408.84</v>
      </c>
      <c r="K36" s="8">
        <v>4748.1499999999996</v>
      </c>
      <c r="L36" s="8"/>
      <c r="M36" s="8"/>
      <c r="N36" s="8"/>
      <c r="O36" s="8"/>
      <c r="P36" s="8"/>
      <c r="Q36" s="8"/>
      <c r="R36" s="8"/>
      <c r="S36" s="9">
        <v>5</v>
      </c>
      <c r="T36" s="8">
        <f>SUM(G36:R36)/S36</f>
        <v>6066.8860000000004</v>
      </c>
    </row>
    <row r="38" spans="1:20" s="2" customFormat="1" ht="14.25" customHeight="1">
      <c r="B38" s="253" t="s">
        <v>1554</v>
      </c>
      <c r="C38" s="253"/>
      <c r="D38" s="253"/>
      <c r="E38" s="253"/>
      <c r="F38" s="253"/>
      <c r="G38" s="253"/>
      <c r="H38" s="253"/>
      <c r="I38" s="253"/>
      <c r="J38" s="253"/>
      <c r="K38" s="253"/>
      <c r="L38" s="253"/>
      <c r="M38" s="253"/>
      <c r="N38" s="253"/>
      <c r="O38" s="253"/>
      <c r="P38" s="253"/>
      <c r="Q38" s="253"/>
      <c r="R38" s="253"/>
      <c r="S38" s="253"/>
      <c r="T38" s="253"/>
    </row>
    <row r="39" spans="1:20" s="3" customFormat="1" ht="14.25" customHeight="1">
      <c r="A39" s="250" t="s">
        <v>1555</v>
      </c>
      <c r="B39" s="250" t="s">
        <v>37</v>
      </c>
      <c r="C39" s="250" t="s">
        <v>40</v>
      </c>
      <c r="D39" s="250" t="s">
        <v>43</v>
      </c>
      <c r="E39" s="254" t="s">
        <v>202</v>
      </c>
      <c r="F39" s="254" t="s">
        <v>1556</v>
      </c>
      <c r="G39" s="5">
        <v>1</v>
      </c>
      <c r="H39" s="5">
        <v>2</v>
      </c>
      <c r="I39" s="5">
        <v>3</v>
      </c>
      <c r="J39" s="5">
        <v>4</v>
      </c>
      <c r="K39" s="5">
        <v>5</v>
      </c>
      <c r="L39" s="5">
        <v>6</v>
      </c>
      <c r="M39" s="5">
        <v>7</v>
      </c>
      <c r="N39" s="5">
        <v>8</v>
      </c>
      <c r="O39" s="5">
        <v>9</v>
      </c>
      <c r="P39" s="5">
        <v>10</v>
      </c>
      <c r="Q39" s="5">
        <v>11</v>
      </c>
      <c r="R39" s="5">
        <v>12</v>
      </c>
      <c r="S39" s="251" t="s">
        <v>1557</v>
      </c>
      <c r="T39" s="251" t="s">
        <v>1558</v>
      </c>
    </row>
    <row r="40" spans="1:20" s="3" customFormat="1" ht="14.25" customHeight="1">
      <c r="A40" s="250"/>
      <c r="B40" s="250"/>
      <c r="C40" s="250"/>
      <c r="D40" s="250"/>
      <c r="E40" s="255"/>
      <c r="F40" s="255"/>
      <c r="G40" s="6" t="s">
        <v>1559</v>
      </c>
      <c r="H40" s="6" t="s">
        <v>1559</v>
      </c>
      <c r="I40" s="6" t="s">
        <v>1559</v>
      </c>
      <c r="J40" s="6" t="s">
        <v>1559</v>
      </c>
      <c r="K40" s="6" t="s">
        <v>1559</v>
      </c>
      <c r="L40" s="6" t="s">
        <v>1559</v>
      </c>
      <c r="M40" s="6" t="s">
        <v>1559</v>
      </c>
      <c r="N40" s="6" t="s">
        <v>1559</v>
      </c>
      <c r="O40" s="6" t="s">
        <v>1559</v>
      </c>
      <c r="P40" s="6" t="s">
        <v>1559</v>
      </c>
      <c r="Q40" s="6" t="s">
        <v>1559</v>
      </c>
      <c r="R40" s="6" t="s">
        <v>1559</v>
      </c>
      <c r="S40" s="252"/>
      <c r="T40" s="252"/>
    </row>
    <row r="41" spans="1:20" s="4" customFormat="1" ht="14.25" customHeight="1">
      <c r="A41" s="5" t="s">
        <v>168</v>
      </c>
      <c r="B41" s="5" t="s">
        <v>1564</v>
      </c>
      <c r="C41" s="7" t="s">
        <v>103</v>
      </c>
      <c r="D41" s="7" t="s">
        <v>495</v>
      </c>
      <c r="E41" s="7" t="s">
        <v>1565</v>
      </c>
      <c r="F41" s="7" t="s">
        <v>1566</v>
      </c>
      <c r="G41" s="8">
        <v>6935.99</v>
      </c>
      <c r="H41" s="8">
        <v>7233.88</v>
      </c>
      <c r="I41" s="8">
        <v>7625.82</v>
      </c>
      <c r="J41" s="8">
        <v>5872.66</v>
      </c>
      <c r="K41" s="8">
        <v>8185.33</v>
      </c>
      <c r="L41" s="8">
        <v>9034.2900000000009</v>
      </c>
      <c r="M41" s="8">
        <v>12936.43</v>
      </c>
      <c r="N41" s="8">
        <v>6977.58</v>
      </c>
      <c r="O41" s="8">
        <v>10324.709999999999</v>
      </c>
      <c r="P41" s="8">
        <v>9167.73</v>
      </c>
      <c r="Q41" s="8">
        <v>11430.62</v>
      </c>
      <c r="R41" s="8">
        <v>11171.54</v>
      </c>
      <c r="S41" s="9">
        <v>12</v>
      </c>
      <c r="T41" s="8">
        <f>SUM(G41:R41)/S41</f>
        <v>8908.0483333333323</v>
      </c>
    </row>
  </sheetData>
  <mergeCells count="18">
    <mergeCell ref="S34:S35"/>
    <mergeCell ref="S39:S40"/>
    <mergeCell ref="T34:T35"/>
    <mergeCell ref="T39:T40"/>
    <mergeCell ref="B33:T33"/>
    <mergeCell ref="B38:T38"/>
    <mergeCell ref="D34:D35"/>
    <mergeCell ref="D39:D40"/>
    <mergeCell ref="E34:E35"/>
    <mergeCell ref="E39:E40"/>
    <mergeCell ref="F34:F35"/>
    <mergeCell ref="F39:F40"/>
    <mergeCell ref="A34:A35"/>
    <mergeCell ref="A39:A40"/>
    <mergeCell ref="B34:B35"/>
    <mergeCell ref="B39:B40"/>
    <mergeCell ref="C34:C35"/>
    <mergeCell ref="C39:C40"/>
  </mergeCells>
  <phoneticPr fontId="6" type="noConversion"/>
  <pageMargins left="0.75" right="0.75" top="1" bottom="1" header="0.5" footer="0.5"/>
  <pageSetup paperSize="9" orientation="portrait"/>
  <headerFooter alignWithMargins="0"/>
  <drawing r:id="rId1"/>
</worksheet>
</file>

<file path=xl/worksheets/sheet7.xml><?xml version="1.0" encoding="utf-8"?>
<worksheet xmlns="http://schemas.openxmlformats.org/spreadsheetml/2006/main" xmlns:r="http://schemas.openxmlformats.org/officeDocument/2006/relationships">
  <dimension ref="A2:C17"/>
  <sheetViews>
    <sheetView workbookViewId="0">
      <selection activeCell="A2" sqref="A2:D14"/>
    </sheetView>
  </sheetViews>
  <sheetFormatPr defaultColWidth="9" defaultRowHeight="14.25"/>
  <sheetData>
    <row r="2" spans="1:3">
      <c r="A2" s="1" t="s">
        <v>101</v>
      </c>
      <c r="C2" t="s">
        <v>483</v>
      </c>
    </row>
    <row r="3" spans="1:3">
      <c r="A3" s="1" t="s">
        <v>104</v>
      </c>
      <c r="C3" t="s">
        <v>1567</v>
      </c>
    </row>
    <row r="4" spans="1:3">
      <c r="A4" s="1" t="s">
        <v>109</v>
      </c>
      <c r="C4" t="s">
        <v>1568</v>
      </c>
    </row>
    <row r="5" spans="1:3">
      <c r="A5" s="1" t="s">
        <v>112</v>
      </c>
      <c r="C5" t="s">
        <v>886</v>
      </c>
    </row>
    <row r="6" spans="1:3">
      <c r="A6" s="1" t="s">
        <v>115</v>
      </c>
      <c r="C6" t="s">
        <v>905</v>
      </c>
    </row>
    <row r="7" spans="1:3">
      <c r="A7" s="1" t="s">
        <v>119</v>
      </c>
      <c r="C7" t="s">
        <v>553</v>
      </c>
    </row>
    <row r="8" spans="1:3">
      <c r="A8" s="1" t="s">
        <v>80</v>
      </c>
      <c r="C8" t="s">
        <v>544</v>
      </c>
    </row>
    <row r="9" spans="1:3">
      <c r="A9" s="1" t="s">
        <v>124</v>
      </c>
      <c r="C9" t="s">
        <v>943</v>
      </c>
    </row>
    <row r="10" spans="1:3">
      <c r="A10" s="1" t="s">
        <v>126</v>
      </c>
      <c r="C10" t="s">
        <v>1569</v>
      </c>
    </row>
    <row r="11" spans="1:3">
      <c r="A11" s="1" t="s">
        <v>128</v>
      </c>
    </row>
    <row r="12" spans="1:3">
      <c r="A12" s="1" t="s">
        <v>130</v>
      </c>
    </row>
    <row r="13" spans="1:3">
      <c r="A13" s="1" t="s">
        <v>132</v>
      </c>
    </row>
    <row r="14" spans="1:3">
      <c r="A14" s="1"/>
    </row>
    <row r="15" spans="1:3">
      <c r="A15" s="1"/>
    </row>
    <row r="16" spans="1:3">
      <c r="A16" s="1"/>
    </row>
    <row r="17" spans="1:1">
      <c r="A17" s="1"/>
    </row>
  </sheetData>
  <phoneticPr fontId="6" type="noConversion"/>
  <pageMargins left="0.69930555555555596" right="0.69930555555555596" top="0.75" bottom="0.75" header="0.3" footer="0.3"/>
  <pageSetup paperSize="9" orientation="portrait"/>
  <headerFooter alignWithMargins="0"/>
</worksheet>
</file>

<file path=xl/worksheets/sheet8.xml><?xml version="1.0" encoding="utf-8"?>
<worksheet xmlns="http://schemas.openxmlformats.org/spreadsheetml/2006/main" xmlns:r="http://schemas.openxmlformats.org/officeDocument/2006/relationships">
  <dimension ref="A1"/>
  <sheetViews>
    <sheetView workbookViewId="0">
      <selection activeCell="G26" sqref="G26"/>
    </sheetView>
  </sheetViews>
  <sheetFormatPr defaultColWidth="9" defaultRowHeight="14.25"/>
  <sheetData/>
  <phoneticPr fontId="6" type="noConversion"/>
  <pageMargins left="0.69930555555555596" right="0.69930555555555596" top="0.75" bottom="0.75" header="0.3" footer="0.3"/>
  <pageSetup paperSize="9" orientation="portrait"/>
</worksheet>
</file>

<file path=xl/worksheets/sheet9.xml><?xml version="1.0" encoding="utf-8"?>
<worksheet xmlns="http://schemas.openxmlformats.org/spreadsheetml/2006/main" xmlns:r="http://schemas.openxmlformats.org/officeDocument/2006/relationships">
  <dimension ref="A1"/>
  <sheetViews>
    <sheetView topLeftCell="A52" zoomScale="50" zoomScaleNormal="50" workbookViewId="0"/>
  </sheetViews>
  <sheetFormatPr defaultRowHeight="14.25"/>
  <sheetData/>
  <phoneticPr fontId="6"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工资表编制细则</vt:lpstr>
      <vt:lpstr>7月  </vt:lpstr>
      <vt:lpstr>7月   (2)</vt:lpstr>
      <vt:lpstr>人事资料</vt:lpstr>
      <vt:lpstr>全年业绩明细</vt:lpstr>
      <vt:lpstr>级别对照表</vt:lpstr>
      <vt:lpstr>Sheet1</vt:lpstr>
      <vt:lpstr>Sheet3</vt:lpstr>
      <vt:lpstr>表一</vt:lpstr>
      <vt:lpstr>表二</vt:lpstr>
      <vt:lpstr>额度计算表</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tengynn</dc:creator>
  <cp:lastModifiedBy>CAIWU-JING</cp:lastModifiedBy>
  <dcterms:created xsi:type="dcterms:W3CDTF">2014-06-09T00:34:00Z</dcterms:created>
  <dcterms:modified xsi:type="dcterms:W3CDTF">2017-09-12T11:32:56Z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2052-10.1.0.6638</vt:lpwstr>
  </property>
</Properties>
</file>